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gendarmeriadechile.sharepoint.com/sites/ConcursoEncasillamiento/Documentos compartidos/General/2025/ENCASILLAMIENTO/PLANILLAS/PUNTAJES/ParaSubir_2/Preliminares/subir_2/Para pagina/4 para_subir/"/>
    </mc:Choice>
  </mc:AlternateContent>
  <bookViews>
    <workbookView xWindow="0" yWindow="0" windowWidth="20490" windowHeight="7620"/>
  </bookViews>
  <sheets>
    <sheet name="VACANTES" sheetId="1" r:id="rId1"/>
    <sheet name="AUX24" sheetId="2" r:id="rId2"/>
    <sheet name="AUX23" sheetId="3" r:id="rId3"/>
    <sheet name="AUX22" sheetId="4" r:id="rId4"/>
    <sheet name="AUX21" sheetId="5" r:id="rId5"/>
    <sheet name="AUX20" sheetId="6" r:id="rId6"/>
  </sheets>
  <definedNames>
    <definedName name="_xlnm._FilterDatabase" localSheetId="5" hidden="1">'AUX20'!$A$7:$J$24</definedName>
    <definedName name="_xlnm._FilterDatabase" localSheetId="4" hidden="1">'AUX21'!$A$7:$J$16</definedName>
    <definedName name="_xlnm._FilterDatabase" localSheetId="3" hidden="1">'AUX22'!$A$7:$J$13</definedName>
    <definedName name="_xlnm._FilterDatabase" localSheetId="2" hidden="1">'AUX23'!$A$7:$J$11</definedName>
    <definedName name="_xlnm._FilterDatabase" localSheetId="1" hidden="1">'AUX24'!$A$7:$J$12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E24" i="6"/>
  <c r="I24" i="6" s="1"/>
  <c r="I23" i="6"/>
  <c r="K23" i="6" s="1"/>
  <c r="G23" i="6"/>
  <c r="E23" i="6"/>
  <c r="I22" i="6"/>
  <c r="K22" i="6" s="1"/>
  <c r="G22" i="6"/>
  <c r="E22" i="6"/>
  <c r="G21" i="6"/>
  <c r="E21" i="6"/>
  <c r="I21" i="6" s="1"/>
  <c r="G20" i="6"/>
  <c r="E20" i="6"/>
  <c r="I20" i="6" s="1"/>
  <c r="I19" i="6"/>
  <c r="K19" i="6" s="1"/>
  <c r="G19" i="6"/>
  <c r="E19" i="6"/>
  <c r="I18" i="6"/>
  <c r="K18" i="6" s="1"/>
  <c r="G18" i="6"/>
  <c r="E18" i="6"/>
  <c r="G17" i="6"/>
  <c r="E17" i="6"/>
  <c r="I17" i="6" s="1"/>
  <c r="G16" i="6"/>
  <c r="E16" i="6"/>
  <c r="I16" i="6" s="1"/>
  <c r="I15" i="6"/>
  <c r="K15" i="6" s="1"/>
  <c r="G15" i="6"/>
  <c r="E15" i="6"/>
  <c r="I14" i="6"/>
  <c r="K14" i="6" s="1"/>
  <c r="G14" i="6"/>
  <c r="E14" i="6"/>
  <c r="G13" i="6"/>
  <c r="E13" i="6"/>
  <c r="I13" i="6" s="1"/>
  <c r="G12" i="6"/>
  <c r="E12" i="6"/>
  <c r="I12" i="6" s="1"/>
  <c r="I11" i="6"/>
  <c r="K11" i="6" s="1"/>
  <c r="G11" i="6"/>
  <c r="E11" i="6"/>
  <c r="I10" i="6"/>
  <c r="K10" i="6" s="1"/>
  <c r="G10" i="6"/>
  <c r="E10" i="6"/>
  <c r="G9" i="6"/>
  <c r="E9" i="6"/>
  <c r="I9" i="6" s="1"/>
  <c r="G8" i="6"/>
  <c r="E8" i="6"/>
  <c r="I8" i="6" s="1"/>
  <c r="I16" i="5"/>
  <c r="K16" i="5" s="1"/>
  <c r="G16" i="5"/>
  <c r="E16" i="5"/>
  <c r="I15" i="5"/>
  <c r="K15" i="5" s="1"/>
  <c r="G15" i="5"/>
  <c r="E15" i="5"/>
  <c r="G14" i="5"/>
  <c r="E14" i="5"/>
  <c r="I14" i="5" s="1"/>
  <c r="G13" i="5"/>
  <c r="E13" i="5"/>
  <c r="I13" i="5" s="1"/>
  <c r="I12" i="5"/>
  <c r="K12" i="5" s="1"/>
  <c r="G12" i="5"/>
  <c r="E12" i="5"/>
  <c r="I11" i="5"/>
  <c r="K11" i="5" s="1"/>
  <c r="G11" i="5"/>
  <c r="E11" i="5"/>
  <c r="G10" i="5"/>
  <c r="E10" i="5"/>
  <c r="I10" i="5" s="1"/>
  <c r="G9" i="5"/>
  <c r="E9" i="5"/>
  <c r="I9" i="5" s="1"/>
  <c r="I8" i="5"/>
  <c r="G8" i="5"/>
  <c r="E8" i="5"/>
  <c r="I13" i="4"/>
  <c r="K13" i="4" s="1"/>
  <c r="G13" i="4"/>
  <c r="E13" i="4"/>
  <c r="G12" i="4"/>
  <c r="E12" i="4"/>
  <c r="I12" i="4" s="1"/>
  <c r="G11" i="4"/>
  <c r="E11" i="4"/>
  <c r="I11" i="4" s="1"/>
  <c r="I10" i="4"/>
  <c r="K10" i="4" s="1"/>
  <c r="G10" i="4"/>
  <c r="E10" i="4"/>
  <c r="I9" i="4"/>
  <c r="K9" i="4" s="1"/>
  <c r="G9" i="4"/>
  <c r="E9" i="4"/>
  <c r="G8" i="4"/>
  <c r="E8" i="4"/>
  <c r="I8" i="4" s="1"/>
  <c r="G11" i="3"/>
  <c r="E11" i="3"/>
  <c r="I11" i="3" s="1"/>
  <c r="I10" i="3"/>
  <c r="K10" i="3" s="1"/>
  <c r="G10" i="3"/>
  <c r="E10" i="3"/>
  <c r="I9" i="3"/>
  <c r="K9" i="3" s="1"/>
  <c r="G9" i="3"/>
  <c r="E9" i="3"/>
  <c r="G8" i="3"/>
  <c r="E8" i="3"/>
  <c r="I8" i="3" s="1"/>
  <c r="G12" i="2"/>
  <c r="E12" i="2"/>
  <c r="I12" i="2" s="1"/>
  <c r="I11" i="2"/>
  <c r="K11" i="2" s="1"/>
  <c r="G11" i="2"/>
  <c r="E11" i="2"/>
  <c r="I10" i="2"/>
  <c r="K10" i="2" s="1"/>
  <c r="G10" i="2"/>
  <c r="E10" i="2"/>
  <c r="G9" i="2"/>
  <c r="E9" i="2"/>
  <c r="I9" i="2" s="1"/>
  <c r="G8" i="2"/>
  <c r="E8" i="2"/>
  <c r="I8" i="2" s="1"/>
  <c r="G7" i="1"/>
  <c r="F3" i="1"/>
  <c r="F4" i="1" s="1"/>
  <c r="F5" i="1" l="1"/>
  <c r="K12" i="2"/>
  <c r="J12" i="2"/>
  <c r="J9" i="6"/>
  <c r="K9" i="6"/>
  <c r="K12" i="6"/>
  <c r="J12" i="6"/>
  <c r="J17" i="6"/>
  <c r="K17" i="6"/>
  <c r="K20" i="6"/>
  <c r="J20" i="6"/>
  <c r="J11" i="5"/>
  <c r="J9" i="2"/>
  <c r="K9" i="2"/>
  <c r="K11" i="4"/>
  <c r="J11" i="4"/>
  <c r="J12" i="4"/>
  <c r="K12" i="4"/>
  <c r="K9" i="5"/>
  <c r="J9" i="5"/>
  <c r="K8" i="6"/>
  <c r="J22" i="6"/>
  <c r="J18" i="6"/>
  <c r="J14" i="6"/>
  <c r="J10" i="6"/>
  <c r="J8" i="6"/>
  <c r="K16" i="6"/>
  <c r="J16" i="6"/>
  <c r="J21" i="6"/>
  <c r="K21" i="6"/>
  <c r="K24" i="6"/>
  <c r="J24" i="6"/>
  <c r="J8" i="4"/>
  <c r="J9" i="4"/>
  <c r="J13" i="4"/>
  <c r="K8" i="4"/>
  <c r="J10" i="5"/>
  <c r="K10" i="5"/>
  <c r="K13" i="5"/>
  <c r="J13" i="5"/>
  <c r="K8" i="2"/>
  <c r="J8" i="2"/>
  <c r="J10" i="2"/>
  <c r="J8" i="3"/>
  <c r="J9" i="3"/>
  <c r="K8" i="3"/>
  <c r="K11" i="3"/>
  <c r="J11" i="3"/>
  <c r="J14" i="5"/>
  <c r="K14" i="5"/>
  <c r="J13" i="6"/>
  <c r="K13" i="6"/>
  <c r="J15" i="5"/>
  <c r="J11" i="2"/>
  <c r="J10" i="3"/>
  <c r="J10" i="4"/>
  <c r="J8" i="5"/>
  <c r="J12" i="5"/>
  <c r="J16" i="5"/>
  <c r="J11" i="6"/>
  <c r="J15" i="6"/>
  <c r="J19" i="6"/>
  <c r="J23" i="6"/>
  <c r="K8" i="5"/>
  <c r="J4" i="1"/>
  <c r="J3" i="1"/>
  <c r="I3" i="1"/>
  <c r="J2" i="1"/>
  <c r="I4" i="1"/>
  <c r="I2" i="1"/>
  <c r="H3" i="1" l="1"/>
  <c r="H2" i="1"/>
  <c r="H4" i="1"/>
  <c r="F6" i="1"/>
  <c r="J5" i="1"/>
  <c r="I5" i="1"/>
  <c r="H5" i="1" l="1"/>
  <c r="J6" i="1"/>
  <c r="I6" i="1"/>
  <c r="H6" i="1" l="1"/>
  <c r="H7" i="1" s="1"/>
  <c r="I7" i="1"/>
  <c r="J7" i="1"/>
</calcChain>
</file>

<file path=xl/sharedStrings.xml><?xml version="1.0" encoding="utf-8"?>
<sst xmlns="http://schemas.openxmlformats.org/spreadsheetml/2006/main" count="140" uniqueCount="52">
  <si>
    <t>CALIDAD JURÍDICA</t>
  </si>
  <si>
    <t>ESTAMENTO</t>
  </si>
  <si>
    <t>CARGO</t>
  </si>
  <si>
    <t>Prefijo</t>
  </si>
  <si>
    <t>Columna</t>
  </si>
  <si>
    <t>GRADO</t>
  </si>
  <si>
    <t>Nº DE VACANTES</t>
  </si>
  <si>
    <t>POSTULACIONES</t>
  </si>
  <si>
    <t>IDONEOS</t>
  </si>
  <si>
    <t>NO IDONEOS</t>
  </si>
  <si>
    <t>PLANTA</t>
  </si>
  <si>
    <t>K</t>
  </si>
  <si>
    <t>AUXILIARES</t>
  </si>
  <si>
    <t>AUXILIAR</t>
  </si>
  <si>
    <t>AUX</t>
  </si>
  <si>
    <t>RESULTADOS PRELIMINARES CONCURSO INTERNO DE ENCASILLAMIENTO</t>
  </si>
  <si>
    <t>CONVOCATORIA 2025</t>
  </si>
  <si>
    <t>Estamento: Auxiliar</t>
  </si>
  <si>
    <t>GRADO: 24° E.U.S.</t>
  </si>
  <si>
    <t>ID</t>
  </si>
  <si>
    <t>Conocimientos Especificos</t>
  </si>
  <si>
    <t>Capacitación Pertinente</t>
  </si>
  <si>
    <t>Puntaje Desempeño</t>
  </si>
  <si>
    <t>Evaluación Desempeño</t>
  </si>
  <si>
    <t>Dias</t>
  </si>
  <si>
    <t>Experiencia Calificada</t>
  </si>
  <si>
    <t>Aptitud para el Cargo</t>
  </si>
  <si>
    <t>Puntaje Total</t>
  </si>
  <si>
    <t>Ranking</t>
  </si>
  <si>
    <t>Postulante Idoneo</t>
  </si>
  <si>
    <t>IV/003</t>
  </si>
  <si>
    <t>IV/0013</t>
  </si>
  <si>
    <t>IV/004</t>
  </si>
  <si>
    <t>IV/007</t>
  </si>
  <si>
    <t>IV/0018</t>
  </si>
  <si>
    <t>GRADO: 23° E.U.S.</t>
  </si>
  <si>
    <t>GRADO: 22° E.U.S.</t>
  </si>
  <si>
    <t>IV/0020</t>
  </si>
  <si>
    <t>GRADO: 21° E.U.S.</t>
  </si>
  <si>
    <t>IV/001</t>
  </si>
  <si>
    <t>IV/009</t>
  </si>
  <si>
    <t>IV/0017</t>
  </si>
  <si>
    <t>GRADO: 20° E.U.S.</t>
  </si>
  <si>
    <t>IV/0011</t>
  </si>
  <si>
    <t>IV/0012</t>
  </si>
  <si>
    <t>IV/006</t>
  </si>
  <si>
    <t>IV/005</t>
  </si>
  <si>
    <t>IV/0019</t>
  </si>
  <si>
    <t>IV/0015</t>
  </si>
  <si>
    <t>IV//00921</t>
  </si>
  <si>
    <t>IV/0014</t>
  </si>
  <si>
    <t>IV/002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</si>
</sst>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0\°"/>
    <numFmt numFmtId="165" formatCode="_ * #,##0.00_ ;_ * \-#,##0.00_ ;_ * &quot;-&quot;_ ;_ @_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9" fontId="6" fillId="3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9" xfId="0" applyFont="1" applyBorder="1"/>
    <xf numFmtId="0" fontId="7" fillId="4" borderId="9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165" fontId="8" fillId="5" borderId="9" xfId="1" applyNumberFormat="1" applyFont="1" applyFill="1" applyBorder="1" applyAlignment="1">
      <alignment horizontal="center"/>
    </xf>
    <xf numFmtId="3" fontId="8" fillId="5" borderId="9" xfId="0" applyNumberFormat="1" applyFont="1" applyFill="1" applyBorder="1" applyAlignment="1">
      <alignment horizontal="center"/>
    </xf>
    <xf numFmtId="165" fontId="2" fillId="5" borderId="0" xfId="1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/>
    </xf>
    <xf numFmtId="165" fontId="2" fillId="5" borderId="0" xfId="1" applyNumberFormat="1" applyFont="1" applyFill="1" applyAlignment="1">
      <alignment horizontal="center"/>
    </xf>
    <xf numFmtId="167" fontId="8" fillId="5" borderId="9" xfId="0" applyNumberFormat="1" applyFont="1" applyFill="1" applyBorder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-0.499984740745262"/>
  </sheetPr>
  <dimension ref="A1:J7"/>
  <sheetViews>
    <sheetView tabSelected="1" workbookViewId="0">
      <selection activeCell="A2" sqref="A2:A6"/>
    </sheetView>
  </sheetViews>
  <sheetFormatPr baseColWidth="10" defaultRowHeight="15" x14ac:dyDescent="0.25"/>
  <cols>
    <col min="2" max="2" width="19.7109375" customWidth="1"/>
    <col min="3" max="3" width="16" customWidth="1"/>
    <col min="4" max="5" width="11.42578125" hidden="1" customWidth="1"/>
    <col min="8" max="8" width="15.7109375" customWidth="1"/>
  </cols>
  <sheetData>
    <row r="1" spans="1:1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8" t="s">
        <v>10</v>
      </c>
      <c r="B2" s="28" t="s">
        <v>12</v>
      </c>
      <c r="C2" s="28" t="s">
        <v>13</v>
      </c>
      <c r="D2" s="2" t="s">
        <v>14</v>
      </c>
      <c r="E2" s="2" t="s">
        <v>11</v>
      </c>
      <c r="F2" s="5">
        <v>20</v>
      </c>
      <c r="G2" s="2">
        <v>1</v>
      </c>
      <c r="H2" s="2">
        <f t="shared" ref="H2:H6" ca="1" si="0">+I2+J2</f>
        <v>17</v>
      </c>
      <c r="I2" s="2">
        <f t="shared" ref="I2:I6" ca="1" si="1">IFERROR(
  COUNTIF(
    INDIRECT("'"&amp;$D2&amp;$F2&amp;"'!"&amp;$E2&amp;":"&amp;$E2),
    "*SI*"
  ),
  0
)</f>
        <v>17</v>
      </c>
      <c r="J2" s="2">
        <f t="shared" ref="J2:J6" ca="1" si="2">IFERROR(
  COUNTIF(
    INDIRECT("'"&amp;$D2&amp;$F2&amp;"'!"&amp;$E2&amp;":"&amp;$E2),
    "*NO*"
  ),
  0
)</f>
        <v>0</v>
      </c>
    </row>
    <row r="3" spans="1:10" x14ac:dyDescent="0.25">
      <c r="A3" s="29"/>
      <c r="B3" s="29"/>
      <c r="C3" s="29"/>
      <c r="D3" s="3" t="s">
        <v>14</v>
      </c>
      <c r="E3" s="3" t="s">
        <v>11</v>
      </c>
      <c r="F3" s="6">
        <f>+F2+1</f>
        <v>21</v>
      </c>
      <c r="G3" s="3">
        <v>3</v>
      </c>
      <c r="H3" s="3">
        <f t="shared" ca="1" si="0"/>
        <v>9</v>
      </c>
      <c r="I3" s="3">
        <f t="shared" ca="1" si="1"/>
        <v>9</v>
      </c>
      <c r="J3" s="3">
        <f t="shared" ca="1" si="2"/>
        <v>0</v>
      </c>
    </row>
    <row r="4" spans="1:10" x14ac:dyDescent="0.25">
      <c r="A4" s="29"/>
      <c r="B4" s="29"/>
      <c r="C4" s="29"/>
      <c r="D4" s="3" t="s">
        <v>14</v>
      </c>
      <c r="E4" s="3" t="s">
        <v>11</v>
      </c>
      <c r="F4" s="6">
        <f t="shared" ref="F4:F6" si="3">+F3+1</f>
        <v>22</v>
      </c>
      <c r="G4" s="3">
        <v>3</v>
      </c>
      <c r="H4" s="3">
        <f t="shared" ca="1" si="0"/>
        <v>6</v>
      </c>
      <c r="I4" s="3">
        <f t="shared" ca="1" si="1"/>
        <v>6</v>
      </c>
      <c r="J4" s="3">
        <f t="shared" ca="1" si="2"/>
        <v>0</v>
      </c>
    </row>
    <row r="5" spans="1:10" x14ac:dyDescent="0.25">
      <c r="A5" s="29"/>
      <c r="B5" s="29"/>
      <c r="C5" s="29"/>
      <c r="D5" s="3" t="s">
        <v>14</v>
      </c>
      <c r="E5" s="3" t="s">
        <v>11</v>
      </c>
      <c r="F5" s="6">
        <f t="shared" si="3"/>
        <v>23</v>
      </c>
      <c r="G5" s="3">
        <v>5</v>
      </c>
      <c r="H5" s="3">
        <f t="shared" ca="1" si="0"/>
        <v>4</v>
      </c>
      <c r="I5" s="3">
        <f t="shared" ca="1" si="1"/>
        <v>4</v>
      </c>
      <c r="J5" s="3">
        <f t="shared" ca="1" si="2"/>
        <v>0</v>
      </c>
    </row>
    <row r="6" spans="1:10" x14ac:dyDescent="0.25">
      <c r="A6" s="30"/>
      <c r="B6" s="30"/>
      <c r="C6" s="30"/>
      <c r="D6" s="4" t="s">
        <v>14</v>
      </c>
      <c r="E6" s="4" t="s">
        <v>11</v>
      </c>
      <c r="F6" s="7">
        <f t="shared" si="3"/>
        <v>24</v>
      </c>
      <c r="G6" s="4">
        <v>1</v>
      </c>
      <c r="H6" s="4">
        <f t="shared" ca="1" si="0"/>
        <v>5</v>
      </c>
      <c r="I6" s="4">
        <f t="shared" ca="1" si="1"/>
        <v>5</v>
      </c>
      <c r="J6" s="4">
        <f t="shared" ca="1" si="2"/>
        <v>0</v>
      </c>
    </row>
    <row r="7" spans="1:10" x14ac:dyDescent="0.25">
      <c r="A7" s="25" t="s">
        <v>12</v>
      </c>
      <c r="B7" s="26"/>
      <c r="C7" s="26"/>
      <c r="D7" s="26"/>
      <c r="E7" s="26"/>
      <c r="F7" s="27"/>
      <c r="G7" s="24">
        <f>+SUM(G2:G6)</f>
        <v>13</v>
      </c>
      <c r="H7" s="24">
        <f t="shared" ref="H7:J7" ca="1" si="4">+SUM(H2:H6)</f>
        <v>41</v>
      </c>
      <c r="I7" s="24">
        <f t="shared" ca="1" si="4"/>
        <v>41</v>
      </c>
      <c r="J7" s="24">
        <f t="shared" ca="1" si="4"/>
        <v>0</v>
      </c>
    </row>
  </sheetData>
  <sheetProtection algorithmName="SHA-512" hashValue="yE7OyflcGfTqbe3N+n1EfWu9PMR9uspoEye0y9T2TyGOGh77Znlq6s54qRRJV2r9QMEvDVEvi+wpP+G4n/XLzg==" saltValue="yIgw8EVE32AWk4JWpBzsNw==" spinCount="100000" sheet="1" objects="1" scenarios="1" selectLockedCells="1" selectUnlockedCells="1"/>
  <mergeCells count="4">
    <mergeCell ref="A7:F7"/>
    <mergeCell ref="A2:A6"/>
    <mergeCell ref="B2:B6"/>
    <mergeCell ref="C2:C6"/>
  </mergeCells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8" tint="0.59999389629810485"/>
  </sheetPr>
  <dimension ref="A1:K24"/>
  <sheetViews>
    <sheetView showGridLines="0" zoomScale="80" zoomScaleNormal="80" workbookViewId="0">
      <selection activeCell="A2" sqref="A2:D6"/>
    </sheetView>
  </sheetViews>
  <sheetFormatPr baseColWidth="10" defaultColWidth="11.42578125" defaultRowHeight="15" x14ac:dyDescent="0.25"/>
  <cols>
    <col min="1" max="1" width="10.85546875" customWidth="1"/>
    <col min="2" max="2" width="34.28515625" style="8" bestFit="1" customWidth="1"/>
    <col min="3" max="3" width="30.5703125" style="8" bestFit="1" customWidth="1"/>
    <col min="4" max="4" width="27" style="8" bestFit="1" customWidth="1"/>
    <col min="5" max="5" width="30" style="8" bestFit="1" customWidth="1"/>
    <col min="6" max="6" width="11" style="9" bestFit="1" customWidth="1"/>
    <col min="7" max="7" width="28.140625" style="8" bestFit="1" customWidth="1"/>
    <col min="8" max="8" width="27.85546875" style="8" bestFit="1" customWidth="1"/>
    <col min="9" max="9" width="19.5703125" style="10" bestFit="1" customWidth="1"/>
  </cols>
  <sheetData>
    <row r="1" spans="1:11" x14ac:dyDescent="0.25">
      <c r="A1" s="31" t="s">
        <v>15</v>
      </c>
      <c r="B1" s="31"/>
      <c r="C1" s="31"/>
      <c r="D1" s="31"/>
    </row>
    <row r="2" spans="1:11" x14ac:dyDescent="0.25">
      <c r="A2" s="31" t="s">
        <v>16</v>
      </c>
      <c r="B2" s="31"/>
      <c r="C2" s="31"/>
      <c r="D2" s="31"/>
    </row>
    <row r="3" spans="1:11" x14ac:dyDescent="0.25">
      <c r="A3" s="31" t="s">
        <v>17</v>
      </c>
      <c r="B3" s="31"/>
      <c r="C3" s="31"/>
      <c r="D3" s="31"/>
    </row>
    <row r="4" spans="1:11" x14ac:dyDescent="0.25">
      <c r="A4" s="31" t="s">
        <v>18</v>
      </c>
      <c r="B4" s="31"/>
      <c r="C4" s="31"/>
      <c r="D4" s="31"/>
    </row>
    <row r="6" spans="1:11" x14ac:dyDescent="0.25">
      <c r="B6" s="11">
        <v>0.1</v>
      </c>
      <c r="C6" s="11">
        <v>0.1</v>
      </c>
      <c r="D6" s="12"/>
      <c r="E6" s="11">
        <v>0.3</v>
      </c>
      <c r="F6"/>
      <c r="G6" s="11">
        <v>0.4</v>
      </c>
      <c r="H6" s="11">
        <v>0.1</v>
      </c>
    </row>
    <row r="7" spans="1:11" x14ac:dyDescent="0.25">
      <c r="A7" s="13" t="s">
        <v>19</v>
      </c>
      <c r="B7" s="14" t="s">
        <v>20</v>
      </c>
      <c r="C7" s="14" t="s">
        <v>21</v>
      </c>
      <c r="D7" s="15" t="s">
        <v>22</v>
      </c>
      <c r="E7" s="14" t="s">
        <v>23</v>
      </c>
      <c r="F7" s="16" t="s">
        <v>24</v>
      </c>
      <c r="G7" s="14" t="s">
        <v>25</v>
      </c>
      <c r="H7" s="14" t="s">
        <v>26</v>
      </c>
      <c r="I7" s="17" t="s">
        <v>27</v>
      </c>
      <c r="J7" s="18" t="s">
        <v>28</v>
      </c>
      <c r="K7" s="18" t="s">
        <v>29</v>
      </c>
    </row>
    <row r="8" spans="1:11" x14ac:dyDescent="0.25">
      <c r="A8" t="s">
        <v>30</v>
      </c>
      <c r="B8" s="32">
        <v>3</v>
      </c>
      <c r="C8" s="32">
        <v>3.5</v>
      </c>
      <c r="D8" s="8">
        <v>100</v>
      </c>
      <c r="E8" s="32">
        <f>+ROUND(D8*30%,2)</f>
        <v>30</v>
      </c>
      <c r="F8" s="9">
        <v>6118</v>
      </c>
      <c r="G8" s="32">
        <f>+ROUND((F8/MAX(F:F))*40,2)</f>
        <v>40</v>
      </c>
      <c r="H8" s="32">
        <v>4.5</v>
      </c>
      <c r="I8" s="19">
        <f>+ROUND(B8+C8+E8+G8+H8,2)</f>
        <v>81</v>
      </c>
      <c r="J8" s="20">
        <f>+_xlfn.RANK.AVG(I8,I:I)</f>
        <v>1</v>
      </c>
      <c r="K8" s="20" t="str">
        <f>+IF(I8&gt;=37,"SI","NO")</f>
        <v>SI</v>
      </c>
    </row>
    <row r="9" spans="1:11" x14ac:dyDescent="0.25">
      <c r="A9" t="s">
        <v>31</v>
      </c>
      <c r="B9" s="32">
        <v>5</v>
      </c>
      <c r="C9" s="32">
        <v>5</v>
      </c>
      <c r="D9" s="8">
        <v>89</v>
      </c>
      <c r="E9" s="32">
        <f>+ROUND(D9*30%,2)</f>
        <v>26.7</v>
      </c>
      <c r="F9" s="9">
        <v>5034</v>
      </c>
      <c r="G9" s="32">
        <f>+ROUND((F9/MAX(F:F))*40,2)</f>
        <v>32.909999999999997</v>
      </c>
      <c r="H9" s="32">
        <v>9</v>
      </c>
      <c r="I9" s="19">
        <f>+ROUND(B9+C9+E9+G9+H9,2)</f>
        <v>78.61</v>
      </c>
      <c r="J9" s="20">
        <f>+_xlfn.RANK.AVG(I9,I:I)</f>
        <v>2</v>
      </c>
      <c r="K9" s="20" t="str">
        <f t="shared" ref="K9:K12" si="0">+IF(I9&gt;=37,"SI","NO")</f>
        <v>SI</v>
      </c>
    </row>
    <row r="10" spans="1:11" x14ac:dyDescent="0.25">
      <c r="A10" t="s">
        <v>32</v>
      </c>
      <c r="B10" s="32">
        <v>7</v>
      </c>
      <c r="C10" s="32">
        <v>3.5</v>
      </c>
      <c r="D10" s="8">
        <v>100</v>
      </c>
      <c r="E10" s="32">
        <f>+ROUND(D10*30%,2)</f>
        <v>30</v>
      </c>
      <c r="F10" s="9">
        <v>4743</v>
      </c>
      <c r="G10" s="32">
        <f>+ROUND((F10/MAX(F:F))*40,2)</f>
        <v>31.01</v>
      </c>
      <c r="H10" s="32">
        <v>6.5</v>
      </c>
      <c r="I10" s="19">
        <f>+ROUND(B10+C10+E10+G10+H10,2)</f>
        <v>78.010000000000005</v>
      </c>
      <c r="J10" s="20">
        <f>+_xlfn.RANK.AVG(I10,I:I)</f>
        <v>3</v>
      </c>
      <c r="K10" s="20" t="str">
        <f t="shared" si="0"/>
        <v>SI</v>
      </c>
    </row>
    <row r="11" spans="1:11" x14ac:dyDescent="0.25">
      <c r="A11" t="s">
        <v>33</v>
      </c>
      <c r="B11" s="32">
        <v>6</v>
      </c>
      <c r="C11" s="32">
        <v>4</v>
      </c>
      <c r="D11" s="8">
        <v>100</v>
      </c>
      <c r="E11" s="32">
        <f>+ROUND(D11*30%,2)</f>
        <v>30</v>
      </c>
      <c r="F11" s="9">
        <v>3379</v>
      </c>
      <c r="G11" s="32">
        <f>+ROUND((F11/MAX(F:F))*40,2)</f>
        <v>22.09</v>
      </c>
      <c r="H11" s="32">
        <v>7</v>
      </c>
      <c r="I11" s="19">
        <f>+ROUND(B11+C11+E11+G11+H11,2)</f>
        <v>69.09</v>
      </c>
      <c r="J11" s="20">
        <f>+_xlfn.RANK.AVG(I11,I:I)</f>
        <v>4</v>
      </c>
      <c r="K11" s="20" t="str">
        <f t="shared" si="0"/>
        <v>SI</v>
      </c>
    </row>
    <row r="12" spans="1:11" x14ac:dyDescent="0.25">
      <c r="A12" t="s">
        <v>34</v>
      </c>
      <c r="B12" s="32">
        <v>6</v>
      </c>
      <c r="C12" s="32">
        <v>5</v>
      </c>
      <c r="D12" s="8">
        <v>100</v>
      </c>
      <c r="E12" s="32">
        <f>+ROUND(D12*30%,2)</f>
        <v>30</v>
      </c>
      <c r="F12" s="9">
        <v>2750</v>
      </c>
      <c r="G12" s="32">
        <f>+ROUND((F12/MAX(F:F))*40,2)</f>
        <v>17.98</v>
      </c>
      <c r="H12" s="32">
        <v>6</v>
      </c>
      <c r="I12" s="19">
        <f>+ROUND(B12+C12+E12+G12+H12,2)</f>
        <v>64.98</v>
      </c>
      <c r="J12" s="20">
        <f>+_xlfn.RANK.AVG(I12,I:I)</f>
        <v>5</v>
      </c>
      <c r="K12" s="20" t="str">
        <f t="shared" si="0"/>
        <v>SI</v>
      </c>
    </row>
    <row r="13" spans="1:11" x14ac:dyDescent="0.25">
      <c r="B13" s="33"/>
      <c r="C13" s="33"/>
      <c r="E13" s="33"/>
      <c r="G13" s="33"/>
      <c r="H13" s="33"/>
    </row>
    <row r="14" spans="1:11" x14ac:dyDescent="0.25">
      <c r="B14" s="33"/>
      <c r="C14" s="33"/>
      <c r="E14" s="33"/>
      <c r="G14" s="33"/>
      <c r="H14" s="33"/>
    </row>
    <row r="15" spans="1:11" x14ac:dyDescent="0.25">
      <c r="B15" s="33"/>
      <c r="C15" s="33"/>
      <c r="E15" s="33"/>
      <c r="G15" s="33"/>
      <c r="H15" s="33"/>
    </row>
    <row r="16" spans="1:11" x14ac:dyDescent="0.25">
      <c r="B16" s="33"/>
      <c r="C16" s="33"/>
      <c r="E16" s="33"/>
      <c r="G16" s="33"/>
      <c r="H16" s="33"/>
    </row>
    <row r="17" spans="2:8" x14ac:dyDescent="0.25">
      <c r="B17" s="33"/>
      <c r="C17" s="33"/>
      <c r="E17" s="33"/>
      <c r="G17" s="33"/>
      <c r="H17" s="33"/>
    </row>
    <row r="18" spans="2:8" x14ac:dyDescent="0.25">
      <c r="B18" s="33"/>
      <c r="C18" s="33"/>
      <c r="E18" s="33"/>
      <c r="G18" s="33"/>
      <c r="H18" s="33"/>
    </row>
    <row r="19" spans="2:8" x14ac:dyDescent="0.25">
      <c r="B19" s="33"/>
      <c r="C19" s="33"/>
      <c r="E19" s="33"/>
      <c r="G19" s="33"/>
      <c r="H19" s="33"/>
    </row>
    <row r="20" spans="2:8" x14ac:dyDescent="0.25">
      <c r="B20" s="33"/>
      <c r="C20" s="33"/>
      <c r="E20" s="33"/>
      <c r="G20" s="33"/>
      <c r="H20" s="33"/>
    </row>
    <row r="21" spans="2:8" x14ac:dyDescent="0.25">
      <c r="B21" s="33"/>
      <c r="C21" s="33"/>
      <c r="E21" s="33"/>
      <c r="G21" s="33"/>
      <c r="H21" s="33"/>
    </row>
    <row r="22" spans="2:8" x14ac:dyDescent="0.25">
      <c r="B22" s="33"/>
      <c r="C22" s="33"/>
      <c r="E22" s="33"/>
      <c r="G22" s="33"/>
      <c r="H22" s="33"/>
    </row>
    <row r="23" spans="2:8" x14ac:dyDescent="0.25">
      <c r="B23" s="33"/>
      <c r="C23" s="33"/>
      <c r="E23" s="33"/>
      <c r="G23" s="33"/>
      <c r="H23" s="33"/>
    </row>
    <row r="24" spans="2:8" x14ac:dyDescent="0.25">
      <c r="B24" s="33"/>
      <c r="C24" s="33"/>
      <c r="E24" s="33"/>
      <c r="G24" s="33"/>
      <c r="H24" s="33"/>
    </row>
  </sheetData>
  <sheetProtection algorithmName="SHA-512" hashValue="9jHSjiHAxkGp2wUc6NMVMU6FGHeM5G+CEB3czDTZYyVlYN/WwNNE5HCfBb0bV8aKZSDjRkZN3nk3Vognp7IYyA==" saltValue="+ObC20POmclMv/1ZJU5nYg==" spinCount="100000" sheet="1" objects="1" scenarios="1" selectLockedCells="1" selectUnlockedCells="1"/>
  <autoFilter ref="A7:J12">
    <sortState ref="A3:Z7">
      <sortCondition descending="1" ref="I2:I7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8" tint="0.59999389629810485"/>
  </sheetPr>
  <dimension ref="A1:K24"/>
  <sheetViews>
    <sheetView showGridLines="0" zoomScale="80" zoomScaleNormal="80" workbookViewId="0">
      <selection activeCell="A2" sqref="A2:A6"/>
    </sheetView>
  </sheetViews>
  <sheetFormatPr baseColWidth="10" defaultColWidth="11.42578125" defaultRowHeight="15" x14ac:dyDescent="0.25"/>
  <cols>
    <col min="1" max="1" width="10.85546875" customWidth="1"/>
    <col min="2" max="2" width="34.28515625" style="8" bestFit="1" customWidth="1"/>
    <col min="3" max="3" width="30.5703125" style="8" bestFit="1" customWidth="1"/>
    <col min="4" max="4" width="27" style="8" bestFit="1" customWidth="1"/>
    <col min="5" max="5" width="30" style="8" bestFit="1" customWidth="1"/>
    <col min="6" max="6" width="11" style="9" bestFit="1" customWidth="1"/>
    <col min="7" max="7" width="28.140625" style="8" bestFit="1" customWidth="1"/>
    <col min="8" max="8" width="27.85546875" style="8" bestFit="1" customWidth="1"/>
    <col min="9" max="9" width="19.5703125" style="10" bestFit="1" customWidth="1"/>
  </cols>
  <sheetData>
    <row r="1" spans="1:11" x14ac:dyDescent="0.25">
      <c r="A1" s="31" t="s">
        <v>15</v>
      </c>
      <c r="B1" s="31"/>
      <c r="C1" s="31"/>
      <c r="D1" s="31"/>
    </row>
    <row r="2" spans="1:11" x14ac:dyDescent="0.25">
      <c r="A2" s="31" t="s">
        <v>16</v>
      </c>
      <c r="B2" s="31"/>
      <c r="C2" s="31"/>
      <c r="D2" s="31"/>
    </row>
    <row r="3" spans="1:11" x14ac:dyDescent="0.25">
      <c r="A3" s="31" t="s">
        <v>17</v>
      </c>
      <c r="B3" s="31"/>
      <c r="C3" s="31"/>
      <c r="D3" s="31"/>
    </row>
    <row r="4" spans="1:11" x14ac:dyDescent="0.25">
      <c r="A4" s="31" t="s">
        <v>35</v>
      </c>
      <c r="B4" s="31"/>
      <c r="C4" s="31"/>
      <c r="D4" s="31"/>
    </row>
    <row r="6" spans="1:11" x14ac:dyDescent="0.25">
      <c r="B6" s="11">
        <v>0.1</v>
      </c>
      <c r="C6" s="11">
        <v>0.1</v>
      </c>
      <c r="D6" s="12"/>
      <c r="E6" s="11">
        <v>0.3</v>
      </c>
      <c r="F6"/>
      <c r="G6" s="11">
        <v>0.4</v>
      </c>
      <c r="H6" s="11">
        <v>0.1</v>
      </c>
    </row>
    <row r="7" spans="1:11" x14ac:dyDescent="0.25">
      <c r="A7" s="13" t="s">
        <v>19</v>
      </c>
      <c r="B7" s="14" t="s">
        <v>20</v>
      </c>
      <c r="C7" s="14" t="s">
        <v>21</v>
      </c>
      <c r="D7" s="15" t="s">
        <v>22</v>
      </c>
      <c r="E7" s="14" t="s">
        <v>23</v>
      </c>
      <c r="F7" s="16" t="s">
        <v>24</v>
      </c>
      <c r="G7" s="14" t="s">
        <v>25</v>
      </c>
      <c r="H7" s="14" t="s">
        <v>26</v>
      </c>
      <c r="I7" s="17" t="s">
        <v>27</v>
      </c>
      <c r="J7" s="18" t="s">
        <v>28</v>
      </c>
      <c r="K7" s="18" t="s">
        <v>29</v>
      </c>
    </row>
    <row r="8" spans="1:11" x14ac:dyDescent="0.25">
      <c r="A8" t="s">
        <v>30</v>
      </c>
      <c r="B8" s="32">
        <v>3</v>
      </c>
      <c r="C8" s="32">
        <v>3.5</v>
      </c>
      <c r="D8" s="8">
        <v>100</v>
      </c>
      <c r="E8" s="32">
        <f>+ROUND(D8*30%,2)</f>
        <v>30</v>
      </c>
      <c r="F8" s="9">
        <v>6118</v>
      </c>
      <c r="G8" s="32">
        <f>+ROUND((F8/MAX(F:F))*40,2)</f>
        <v>40</v>
      </c>
      <c r="H8" s="32">
        <v>4.5</v>
      </c>
      <c r="I8" s="21">
        <f>+ROUND(B8+C8+E8+G8+H8,2)</f>
        <v>81</v>
      </c>
      <c r="J8" s="20">
        <f>+_xlfn.RANK.AVG(I8,I:I)</f>
        <v>1</v>
      </c>
      <c r="K8" s="20" t="str">
        <f>+IF(I8&gt;=37,"SI","NO")</f>
        <v>SI</v>
      </c>
    </row>
    <row r="9" spans="1:11" x14ac:dyDescent="0.25">
      <c r="A9" t="s">
        <v>32</v>
      </c>
      <c r="B9" s="32">
        <v>7</v>
      </c>
      <c r="C9" s="32">
        <v>3.5</v>
      </c>
      <c r="D9" s="8">
        <v>100</v>
      </c>
      <c r="E9" s="32">
        <f>+ROUND(D9*30%,2)</f>
        <v>30</v>
      </c>
      <c r="F9" s="9">
        <v>4743</v>
      </c>
      <c r="G9" s="32">
        <f>+ROUND((F9/MAX(F:F))*40,2)</f>
        <v>31.01</v>
      </c>
      <c r="H9" s="32">
        <v>6.5</v>
      </c>
      <c r="I9" s="21">
        <f>+ROUND(B9+C9+E9+G9+H9,2)</f>
        <v>78.010000000000005</v>
      </c>
      <c r="J9" s="20">
        <f>+_xlfn.RANK.AVG(I9,I:I)</f>
        <v>2</v>
      </c>
      <c r="K9" s="20" t="str">
        <f t="shared" ref="K9:K11" si="0">+IF(I9&gt;=37,"SI","NO")</f>
        <v>SI</v>
      </c>
    </row>
    <row r="10" spans="1:11" x14ac:dyDescent="0.25">
      <c r="A10" t="s">
        <v>33</v>
      </c>
      <c r="B10" s="32">
        <v>6</v>
      </c>
      <c r="C10" s="32">
        <v>4</v>
      </c>
      <c r="D10" s="8">
        <v>100</v>
      </c>
      <c r="E10" s="32">
        <f>+ROUND(D10*30%,2)</f>
        <v>30</v>
      </c>
      <c r="F10" s="9">
        <v>3379</v>
      </c>
      <c r="G10" s="32">
        <f>+ROUND((F10/MAX(F:F))*40,2)</f>
        <v>22.09</v>
      </c>
      <c r="H10" s="32">
        <v>7</v>
      </c>
      <c r="I10" s="21">
        <f>+ROUND(B10+C10+E10+G10+H10,2)</f>
        <v>69.09</v>
      </c>
      <c r="J10" s="20">
        <f>+_xlfn.RANK.AVG(I10,I:I)</f>
        <v>3</v>
      </c>
      <c r="K10" s="20" t="str">
        <f t="shared" si="0"/>
        <v>SI</v>
      </c>
    </row>
    <row r="11" spans="1:11" x14ac:dyDescent="0.25">
      <c r="A11" t="s">
        <v>34</v>
      </c>
      <c r="B11" s="32">
        <v>6</v>
      </c>
      <c r="C11" s="32">
        <v>5</v>
      </c>
      <c r="D11" s="8">
        <v>100</v>
      </c>
      <c r="E11" s="32">
        <f>+ROUND(D11*30%,2)</f>
        <v>30</v>
      </c>
      <c r="F11" s="9">
        <v>2750</v>
      </c>
      <c r="G11" s="32">
        <f>+ROUND((F11/MAX(F:F))*40,2)</f>
        <v>17.98</v>
      </c>
      <c r="H11" s="32">
        <v>6</v>
      </c>
      <c r="I11" s="21">
        <f>+ROUND(B11+C11+E11+G11+H11,2)</f>
        <v>64.98</v>
      </c>
      <c r="J11" s="20">
        <f>+_xlfn.RANK.AVG(I11,I:I)</f>
        <v>4</v>
      </c>
      <c r="K11" s="20" t="str">
        <f t="shared" si="0"/>
        <v>SI</v>
      </c>
    </row>
    <row r="12" spans="1:11" x14ac:dyDescent="0.25">
      <c r="B12" s="33"/>
      <c r="C12" s="33"/>
      <c r="E12" s="33"/>
      <c r="G12" s="33"/>
      <c r="H12" s="33"/>
    </row>
    <row r="13" spans="1:11" x14ac:dyDescent="0.25">
      <c r="B13" s="33"/>
      <c r="C13" s="33"/>
      <c r="E13" s="33"/>
      <c r="G13" s="33"/>
      <c r="H13" s="33"/>
    </row>
    <row r="14" spans="1:11" x14ac:dyDescent="0.25">
      <c r="B14" s="33"/>
      <c r="C14" s="33"/>
      <c r="E14" s="33"/>
      <c r="G14" s="33"/>
      <c r="H14" s="33"/>
    </row>
    <row r="15" spans="1:11" x14ac:dyDescent="0.25">
      <c r="B15" s="33"/>
      <c r="C15" s="33"/>
      <c r="E15" s="33"/>
      <c r="G15" s="33"/>
      <c r="H15" s="33"/>
    </row>
    <row r="16" spans="1:11" x14ac:dyDescent="0.25">
      <c r="B16" s="33"/>
      <c r="C16" s="33"/>
      <c r="E16" s="33"/>
      <c r="G16" s="33"/>
      <c r="H16" s="33"/>
    </row>
    <row r="17" spans="2:8" x14ac:dyDescent="0.25">
      <c r="B17" s="33"/>
      <c r="C17" s="33"/>
      <c r="E17" s="33"/>
      <c r="G17" s="33"/>
      <c r="H17" s="33"/>
    </row>
    <row r="18" spans="2:8" x14ac:dyDescent="0.25">
      <c r="B18" s="33"/>
      <c r="C18" s="33"/>
      <c r="E18" s="33"/>
      <c r="G18" s="33"/>
      <c r="H18" s="33"/>
    </row>
    <row r="19" spans="2:8" x14ac:dyDescent="0.25">
      <c r="B19" s="33"/>
      <c r="C19" s="33"/>
      <c r="E19" s="33"/>
      <c r="G19" s="33"/>
      <c r="H19" s="33"/>
    </row>
    <row r="20" spans="2:8" x14ac:dyDescent="0.25">
      <c r="B20" s="33"/>
      <c r="C20" s="33"/>
      <c r="E20" s="33"/>
      <c r="G20" s="33"/>
      <c r="H20" s="33"/>
    </row>
    <row r="21" spans="2:8" x14ac:dyDescent="0.25">
      <c r="B21" s="33"/>
      <c r="C21" s="33"/>
      <c r="E21" s="33"/>
      <c r="G21" s="33"/>
      <c r="H21" s="33"/>
    </row>
    <row r="22" spans="2:8" x14ac:dyDescent="0.25">
      <c r="B22" s="33"/>
      <c r="C22" s="33"/>
      <c r="E22" s="33"/>
      <c r="G22" s="33"/>
      <c r="H22" s="33"/>
    </row>
    <row r="23" spans="2:8" x14ac:dyDescent="0.25">
      <c r="B23" s="33"/>
      <c r="C23" s="33"/>
      <c r="E23" s="33"/>
      <c r="G23" s="33"/>
      <c r="H23" s="33"/>
    </row>
    <row r="24" spans="2:8" x14ac:dyDescent="0.25">
      <c r="B24" s="33"/>
      <c r="C24" s="33"/>
      <c r="E24" s="33"/>
      <c r="G24" s="33"/>
      <c r="H24" s="33"/>
    </row>
  </sheetData>
  <sheetProtection algorithmName="SHA-512" hashValue="ve/LQsvZZxB63XUpkDJobP6k7XN4h+4bcCFGjz5UXeV9/AqlOzIyTPmbaG7OBaASrkDwwIViezq6qhlv2uzV6w==" saltValue="lyKoaEDN9Z1lEobvYtX83Q==" spinCount="100000" sheet="1" objects="1" scenarios="1" selectLockedCells="1" selectUnlockedCells="1"/>
  <autoFilter ref="A7:J11">
    <sortState ref="A3:Z6">
      <sortCondition descending="1" ref="I2:I6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K24"/>
  <sheetViews>
    <sheetView showGridLines="0" topLeftCell="C1" zoomScale="80" zoomScaleNormal="80" workbookViewId="0">
      <selection activeCell="A2" sqref="A2:A6"/>
    </sheetView>
  </sheetViews>
  <sheetFormatPr baseColWidth="10" defaultColWidth="11.42578125" defaultRowHeight="15" x14ac:dyDescent="0.25"/>
  <cols>
    <col min="1" max="1" width="10.85546875" customWidth="1"/>
    <col min="2" max="2" width="34.28515625" style="8" bestFit="1" customWidth="1"/>
    <col min="3" max="3" width="30.5703125" style="8" bestFit="1" customWidth="1"/>
    <col min="4" max="4" width="27" style="8" bestFit="1" customWidth="1"/>
    <col min="5" max="5" width="30" style="8" bestFit="1" customWidth="1"/>
    <col min="6" max="6" width="11" style="9" bestFit="1" customWidth="1"/>
    <col min="7" max="7" width="28.140625" style="8" bestFit="1" customWidth="1"/>
    <col min="8" max="8" width="27.85546875" style="8" bestFit="1" customWidth="1"/>
    <col min="9" max="9" width="19.5703125" style="10" bestFit="1" customWidth="1"/>
  </cols>
  <sheetData>
    <row r="1" spans="1:11" x14ac:dyDescent="0.25">
      <c r="A1" s="31" t="s">
        <v>15</v>
      </c>
      <c r="B1" s="31"/>
      <c r="C1" s="31"/>
      <c r="D1" s="31"/>
    </row>
    <row r="2" spans="1:11" x14ac:dyDescent="0.25">
      <c r="A2" s="31" t="s">
        <v>16</v>
      </c>
      <c r="B2" s="31"/>
      <c r="C2" s="31"/>
      <c r="D2" s="31"/>
    </row>
    <row r="3" spans="1:11" x14ac:dyDescent="0.25">
      <c r="A3" s="31" t="s">
        <v>17</v>
      </c>
      <c r="B3" s="31"/>
      <c r="C3" s="31"/>
      <c r="D3" s="31"/>
    </row>
    <row r="4" spans="1:11" x14ac:dyDescent="0.25">
      <c r="A4" s="31" t="s">
        <v>36</v>
      </c>
      <c r="B4" s="31"/>
      <c r="C4" s="31"/>
      <c r="D4" s="31"/>
    </row>
    <row r="6" spans="1:11" x14ac:dyDescent="0.25">
      <c r="B6" s="11">
        <v>0.1</v>
      </c>
      <c r="C6" s="11">
        <v>0.1</v>
      </c>
      <c r="D6" s="12"/>
      <c r="E6" s="11">
        <v>0.3</v>
      </c>
      <c r="F6"/>
      <c r="G6" s="11">
        <v>0.4</v>
      </c>
      <c r="H6" s="11">
        <v>0.1</v>
      </c>
    </row>
    <row r="7" spans="1:11" x14ac:dyDescent="0.25">
      <c r="A7" s="13" t="s">
        <v>19</v>
      </c>
      <c r="B7" s="14" t="s">
        <v>20</v>
      </c>
      <c r="C7" s="14" t="s">
        <v>21</v>
      </c>
      <c r="D7" s="15" t="s">
        <v>22</v>
      </c>
      <c r="E7" s="14" t="s">
        <v>23</v>
      </c>
      <c r="F7" s="16" t="s">
        <v>24</v>
      </c>
      <c r="G7" s="14" t="s">
        <v>25</v>
      </c>
      <c r="H7" s="14" t="s">
        <v>26</v>
      </c>
      <c r="I7" s="17" t="s">
        <v>27</v>
      </c>
      <c r="J7" s="18" t="s">
        <v>28</v>
      </c>
      <c r="K7" s="18" t="s">
        <v>29</v>
      </c>
    </row>
    <row r="8" spans="1:11" x14ac:dyDescent="0.25">
      <c r="A8" t="s">
        <v>30</v>
      </c>
      <c r="B8" s="32">
        <v>3</v>
      </c>
      <c r="C8" s="32">
        <v>3.5</v>
      </c>
      <c r="D8" s="8">
        <v>100</v>
      </c>
      <c r="E8" s="32">
        <f t="shared" ref="E8:E13" si="0">+ROUND(D8*30%,2)</f>
        <v>30</v>
      </c>
      <c r="F8" s="9">
        <v>6118</v>
      </c>
      <c r="G8" s="32">
        <f t="shared" ref="G8:G13" si="1">+ROUND((F8/MAX(F:F))*40,2)</f>
        <v>40</v>
      </c>
      <c r="H8" s="32">
        <v>4.5</v>
      </c>
      <c r="I8" s="21">
        <f t="shared" ref="I8:I13" si="2">+ROUND(B8+C8+E8+G8+H8,2)</f>
        <v>81</v>
      </c>
      <c r="J8" s="20">
        <f t="shared" ref="J8:J13" si="3">+_xlfn.RANK.AVG(I8,I:I)</f>
        <v>1</v>
      </c>
      <c r="K8" s="20" t="str">
        <f>+IF(I8&gt;=37,"SI","NO")</f>
        <v>SI</v>
      </c>
    </row>
    <row r="9" spans="1:11" x14ac:dyDescent="0.25">
      <c r="A9" t="s">
        <v>31</v>
      </c>
      <c r="B9" s="32">
        <v>5</v>
      </c>
      <c r="C9" s="32">
        <v>5</v>
      </c>
      <c r="D9" s="8">
        <v>89</v>
      </c>
      <c r="E9" s="32">
        <f t="shared" si="0"/>
        <v>26.7</v>
      </c>
      <c r="F9" s="9">
        <v>5034</v>
      </c>
      <c r="G9" s="32">
        <f t="shared" si="1"/>
        <v>32.909999999999997</v>
      </c>
      <c r="H9" s="32">
        <v>9</v>
      </c>
      <c r="I9" s="21">
        <f t="shared" si="2"/>
        <v>78.61</v>
      </c>
      <c r="J9" s="20">
        <f t="shared" si="3"/>
        <v>2</v>
      </c>
      <c r="K9" s="20" t="str">
        <f t="shared" ref="K9:K13" si="4">+IF(I9&gt;=37,"SI","NO")</f>
        <v>SI</v>
      </c>
    </row>
    <row r="10" spans="1:11" x14ac:dyDescent="0.25">
      <c r="A10" t="s">
        <v>32</v>
      </c>
      <c r="B10" s="32">
        <v>7</v>
      </c>
      <c r="C10" s="32">
        <v>3.5</v>
      </c>
      <c r="D10" s="8">
        <v>100</v>
      </c>
      <c r="E10" s="32">
        <f t="shared" si="0"/>
        <v>30</v>
      </c>
      <c r="F10" s="9">
        <v>4743</v>
      </c>
      <c r="G10" s="32">
        <f t="shared" si="1"/>
        <v>31.01</v>
      </c>
      <c r="H10" s="32">
        <v>6.5</v>
      </c>
      <c r="I10" s="21">
        <f t="shared" si="2"/>
        <v>78.010000000000005</v>
      </c>
      <c r="J10" s="20">
        <f t="shared" si="3"/>
        <v>3</v>
      </c>
      <c r="K10" s="20" t="str">
        <f t="shared" si="4"/>
        <v>SI</v>
      </c>
    </row>
    <row r="11" spans="1:11" x14ac:dyDescent="0.25">
      <c r="A11" t="s">
        <v>33</v>
      </c>
      <c r="B11" s="32">
        <v>6</v>
      </c>
      <c r="C11" s="32">
        <v>4</v>
      </c>
      <c r="D11" s="8">
        <v>100</v>
      </c>
      <c r="E11" s="32">
        <f t="shared" si="0"/>
        <v>30</v>
      </c>
      <c r="F11" s="9">
        <v>3379</v>
      </c>
      <c r="G11" s="32">
        <f t="shared" si="1"/>
        <v>22.09</v>
      </c>
      <c r="H11" s="32">
        <v>7</v>
      </c>
      <c r="I11" s="21">
        <f t="shared" si="2"/>
        <v>69.09</v>
      </c>
      <c r="J11" s="20">
        <f t="shared" si="3"/>
        <v>4</v>
      </c>
      <c r="K11" s="20" t="str">
        <f t="shared" si="4"/>
        <v>SI</v>
      </c>
    </row>
    <row r="12" spans="1:11" x14ac:dyDescent="0.25">
      <c r="A12" t="s">
        <v>37</v>
      </c>
      <c r="B12" s="32">
        <v>4.5</v>
      </c>
      <c r="C12" s="32">
        <v>6</v>
      </c>
      <c r="D12" s="8">
        <v>90</v>
      </c>
      <c r="E12" s="32">
        <f t="shared" si="0"/>
        <v>27</v>
      </c>
      <c r="F12" s="9">
        <v>3546</v>
      </c>
      <c r="G12" s="32">
        <f t="shared" si="1"/>
        <v>23.18</v>
      </c>
      <c r="H12" s="32">
        <v>6.5</v>
      </c>
      <c r="I12" s="21">
        <f t="shared" si="2"/>
        <v>67.180000000000007</v>
      </c>
      <c r="J12" s="20">
        <f t="shared" si="3"/>
        <v>5</v>
      </c>
      <c r="K12" s="20" t="str">
        <f t="shared" si="4"/>
        <v>SI</v>
      </c>
    </row>
    <row r="13" spans="1:11" x14ac:dyDescent="0.25">
      <c r="A13" t="s">
        <v>34</v>
      </c>
      <c r="B13" s="32">
        <v>6</v>
      </c>
      <c r="C13" s="32">
        <v>5</v>
      </c>
      <c r="D13" s="8">
        <v>100</v>
      </c>
      <c r="E13" s="32">
        <f t="shared" si="0"/>
        <v>30</v>
      </c>
      <c r="F13" s="9">
        <v>2750</v>
      </c>
      <c r="G13" s="32">
        <f t="shared" si="1"/>
        <v>17.98</v>
      </c>
      <c r="H13" s="32">
        <v>6</v>
      </c>
      <c r="I13" s="21">
        <f t="shared" si="2"/>
        <v>64.98</v>
      </c>
      <c r="J13" s="20">
        <f t="shared" si="3"/>
        <v>6</v>
      </c>
      <c r="K13" s="20" t="str">
        <f t="shared" si="4"/>
        <v>SI</v>
      </c>
    </row>
    <row r="14" spans="1:11" x14ac:dyDescent="0.25">
      <c r="B14" s="33"/>
      <c r="C14" s="33"/>
      <c r="E14" s="33"/>
      <c r="G14" s="33"/>
      <c r="H14" s="33"/>
    </row>
    <row r="15" spans="1:11" x14ac:dyDescent="0.25">
      <c r="B15" s="33"/>
      <c r="C15" s="33"/>
      <c r="E15" s="33"/>
      <c r="G15" s="33"/>
      <c r="H15" s="33"/>
    </row>
    <row r="16" spans="1:11" x14ac:dyDescent="0.25">
      <c r="B16" s="33"/>
      <c r="C16" s="33"/>
      <c r="E16" s="33"/>
      <c r="G16" s="33"/>
      <c r="H16" s="33"/>
    </row>
    <row r="17" spans="2:8" x14ac:dyDescent="0.25">
      <c r="B17" s="33"/>
      <c r="C17" s="33"/>
      <c r="E17" s="33"/>
      <c r="G17" s="33"/>
      <c r="H17" s="33"/>
    </row>
    <row r="18" spans="2:8" x14ac:dyDescent="0.25">
      <c r="B18" s="33"/>
      <c r="C18" s="33"/>
      <c r="E18" s="33"/>
      <c r="G18" s="33"/>
      <c r="H18" s="33"/>
    </row>
    <row r="19" spans="2:8" x14ac:dyDescent="0.25">
      <c r="B19" s="33"/>
      <c r="C19" s="33"/>
      <c r="E19" s="33"/>
      <c r="G19" s="33"/>
      <c r="H19" s="33"/>
    </row>
    <row r="20" spans="2:8" x14ac:dyDescent="0.25">
      <c r="B20" s="33"/>
      <c r="C20" s="33"/>
      <c r="E20" s="33"/>
      <c r="G20" s="33"/>
      <c r="H20" s="33"/>
    </row>
    <row r="21" spans="2:8" x14ac:dyDescent="0.25">
      <c r="B21" s="33"/>
      <c r="C21" s="33"/>
      <c r="E21" s="33"/>
      <c r="G21" s="33"/>
      <c r="H21" s="33"/>
    </row>
    <row r="22" spans="2:8" x14ac:dyDescent="0.25">
      <c r="B22" s="33"/>
      <c r="C22" s="33"/>
      <c r="E22" s="33"/>
      <c r="G22" s="33"/>
      <c r="H22" s="33"/>
    </row>
    <row r="23" spans="2:8" x14ac:dyDescent="0.25">
      <c r="B23" s="33"/>
      <c r="C23" s="33"/>
      <c r="E23" s="33"/>
      <c r="G23" s="33"/>
      <c r="H23" s="33"/>
    </row>
    <row r="24" spans="2:8" x14ac:dyDescent="0.25">
      <c r="B24" s="33"/>
      <c r="C24" s="33"/>
      <c r="E24" s="33"/>
      <c r="G24" s="33"/>
      <c r="H24" s="33"/>
    </row>
  </sheetData>
  <sheetProtection algorithmName="SHA-512" hashValue="xLBIzO4ttCpehQVgI74pmCdfrVBD3Z2nbQfN6+TbMtC50ijK3ibUWJM1tXvCwBXaXjoSZJU78j//iy+W1WSW8w==" saltValue="7NMAdusHWmWlykaHf/zzqw==" spinCount="100000" sheet="1" objects="1" scenarios="1" selectLockedCells="1" selectUnlockedCells="1"/>
  <autoFilter ref="A7:J13">
    <sortState ref="A3:Z8">
      <sortCondition descending="1" ref="I2:I8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8" tint="0.59999389629810485"/>
  </sheetPr>
  <dimension ref="A1:K24"/>
  <sheetViews>
    <sheetView showGridLines="0" topLeftCell="C1" zoomScale="80" zoomScaleNormal="80" workbookViewId="0">
      <selection activeCell="A2" sqref="A2:D6"/>
    </sheetView>
  </sheetViews>
  <sheetFormatPr baseColWidth="10" defaultColWidth="11.42578125" defaultRowHeight="15" x14ac:dyDescent="0.25"/>
  <cols>
    <col min="1" max="1" width="10.85546875" customWidth="1"/>
    <col min="2" max="2" width="34.28515625" style="8" bestFit="1" customWidth="1"/>
    <col min="3" max="3" width="30.5703125" style="8" bestFit="1" customWidth="1"/>
    <col min="4" max="4" width="27" style="8" bestFit="1" customWidth="1"/>
    <col min="5" max="5" width="30" style="8" bestFit="1" customWidth="1"/>
    <col min="6" max="6" width="11" style="9" bestFit="1" customWidth="1"/>
    <col min="7" max="7" width="28.140625" style="8" bestFit="1" customWidth="1"/>
    <col min="8" max="8" width="27.85546875" style="8" bestFit="1" customWidth="1"/>
    <col min="9" max="9" width="19.5703125" style="10" bestFit="1" customWidth="1"/>
  </cols>
  <sheetData>
    <row r="1" spans="1:11" x14ac:dyDescent="0.25">
      <c r="A1" s="31" t="s">
        <v>15</v>
      </c>
      <c r="B1" s="31"/>
      <c r="C1" s="31"/>
      <c r="D1" s="31"/>
    </row>
    <row r="2" spans="1:11" x14ac:dyDescent="0.25">
      <c r="A2" s="31" t="s">
        <v>16</v>
      </c>
      <c r="B2" s="31"/>
      <c r="C2" s="31"/>
      <c r="D2" s="31"/>
    </row>
    <row r="3" spans="1:11" x14ac:dyDescent="0.25">
      <c r="A3" s="31" t="s">
        <v>17</v>
      </c>
      <c r="B3" s="31"/>
      <c r="C3" s="31"/>
      <c r="D3" s="31"/>
    </row>
    <row r="4" spans="1:11" x14ac:dyDescent="0.25">
      <c r="A4" s="31" t="s">
        <v>38</v>
      </c>
      <c r="B4" s="31"/>
      <c r="C4" s="31"/>
      <c r="D4" s="31"/>
    </row>
    <row r="6" spans="1:11" x14ac:dyDescent="0.25">
      <c r="B6" s="11">
        <v>0.1</v>
      </c>
      <c r="C6" s="11">
        <v>0.1</v>
      </c>
      <c r="D6" s="12"/>
      <c r="E6" s="11">
        <v>0.3</v>
      </c>
      <c r="F6"/>
      <c r="G6" s="11">
        <v>0.4</v>
      </c>
      <c r="H6" s="11">
        <v>0.1</v>
      </c>
    </row>
    <row r="7" spans="1:11" x14ac:dyDescent="0.25">
      <c r="A7" s="13" t="s">
        <v>19</v>
      </c>
      <c r="B7" s="14" t="s">
        <v>20</v>
      </c>
      <c r="C7" s="14" t="s">
        <v>21</v>
      </c>
      <c r="D7" s="15" t="s">
        <v>22</v>
      </c>
      <c r="E7" s="14" t="s">
        <v>23</v>
      </c>
      <c r="F7" s="16" t="s">
        <v>24</v>
      </c>
      <c r="G7" s="14" t="s">
        <v>25</v>
      </c>
      <c r="H7" s="14" t="s">
        <v>26</v>
      </c>
      <c r="I7" s="17" t="s">
        <v>27</v>
      </c>
      <c r="J7" s="18" t="s">
        <v>28</v>
      </c>
      <c r="K7" s="18" t="s">
        <v>29</v>
      </c>
    </row>
    <row r="8" spans="1:11" x14ac:dyDescent="0.25">
      <c r="A8" t="s">
        <v>30</v>
      </c>
      <c r="B8" s="32">
        <v>3</v>
      </c>
      <c r="C8" s="32">
        <v>3.5</v>
      </c>
      <c r="D8" s="8">
        <v>100</v>
      </c>
      <c r="E8" s="32">
        <f t="shared" ref="E8:E16" si="0">+ROUND(D8*30%,2)</f>
        <v>30</v>
      </c>
      <c r="F8" s="9">
        <v>6118</v>
      </c>
      <c r="G8" s="32">
        <f t="shared" ref="G8:G16" si="1">+ROUND((F8/MAX(F:F))*40,2)</f>
        <v>40</v>
      </c>
      <c r="H8" s="32">
        <v>4.5</v>
      </c>
      <c r="I8" s="21">
        <f t="shared" ref="I8:I16" si="2">+ROUND(B8+C8+E8+G8+H8,2)</f>
        <v>81</v>
      </c>
      <c r="J8" s="20">
        <f t="shared" ref="J8:J16" si="3">+_xlfn.RANK.AVG(I8,I:I)</f>
        <v>1</v>
      </c>
      <c r="K8" s="20" t="str">
        <f>+IF(I8&gt;=37,"SI","NO")</f>
        <v>SI</v>
      </c>
    </row>
    <row r="9" spans="1:11" x14ac:dyDescent="0.25">
      <c r="A9" t="s">
        <v>31</v>
      </c>
      <c r="B9" s="32">
        <v>5</v>
      </c>
      <c r="C9" s="32">
        <v>5</v>
      </c>
      <c r="D9" s="8">
        <v>89</v>
      </c>
      <c r="E9" s="32">
        <f t="shared" si="0"/>
        <v>26.7</v>
      </c>
      <c r="F9" s="9">
        <v>5034</v>
      </c>
      <c r="G9" s="32">
        <f t="shared" si="1"/>
        <v>32.909999999999997</v>
      </c>
      <c r="H9" s="32">
        <v>9</v>
      </c>
      <c r="I9" s="21">
        <f t="shared" si="2"/>
        <v>78.61</v>
      </c>
      <c r="J9" s="20">
        <f t="shared" si="3"/>
        <v>2</v>
      </c>
      <c r="K9" s="20" t="str">
        <f t="shared" ref="K9:K16" si="4">+IF(I9&gt;=37,"SI","NO")</f>
        <v>SI</v>
      </c>
    </row>
    <row r="10" spans="1:11" x14ac:dyDescent="0.25">
      <c r="A10" t="s">
        <v>32</v>
      </c>
      <c r="B10" s="32">
        <v>7</v>
      </c>
      <c r="C10" s="32">
        <v>3.5</v>
      </c>
      <c r="D10" s="8">
        <v>100</v>
      </c>
      <c r="E10" s="32">
        <f t="shared" si="0"/>
        <v>30</v>
      </c>
      <c r="F10" s="9">
        <v>4743</v>
      </c>
      <c r="G10" s="32">
        <f t="shared" si="1"/>
        <v>31.01</v>
      </c>
      <c r="H10" s="32">
        <v>6.5</v>
      </c>
      <c r="I10" s="21">
        <f t="shared" si="2"/>
        <v>78.010000000000005</v>
      </c>
      <c r="J10" s="20">
        <f t="shared" si="3"/>
        <v>3</v>
      </c>
      <c r="K10" s="20" t="str">
        <f t="shared" si="4"/>
        <v>SI</v>
      </c>
    </row>
    <row r="11" spans="1:11" x14ac:dyDescent="0.25">
      <c r="A11" t="s">
        <v>39</v>
      </c>
      <c r="B11" s="32">
        <v>8</v>
      </c>
      <c r="C11" s="32">
        <v>8.5</v>
      </c>
      <c r="D11" s="8">
        <v>100</v>
      </c>
      <c r="E11" s="32">
        <f t="shared" si="0"/>
        <v>30</v>
      </c>
      <c r="F11" s="9">
        <v>2633</v>
      </c>
      <c r="G11" s="32">
        <f t="shared" si="1"/>
        <v>17.21</v>
      </c>
      <c r="H11" s="32">
        <v>9.5</v>
      </c>
      <c r="I11" s="21">
        <f t="shared" si="2"/>
        <v>73.209999999999994</v>
      </c>
      <c r="J11" s="20">
        <f t="shared" si="3"/>
        <v>4</v>
      </c>
      <c r="K11" s="20" t="str">
        <f t="shared" si="4"/>
        <v>SI</v>
      </c>
    </row>
    <row r="12" spans="1:11" x14ac:dyDescent="0.25">
      <c r="A12" t="s">
        <v>33</v>
      </c>
      <c r="B12" s="32">
        <v>6</v>
      </c>
      <c r="C12" s="32">
        <v>4</v>
      </c>
      <c r="D12" s="8">
        <v>100</v>
      </c>
      <c r="E12" s="32">
        <f t="shared" si="0"/>
        <v>30</v>
      </c>
      <c r="F12" s="9">
        <v>3379</v>
      </c>
      <c r="G12" s="32">
        <f t="shared" si="1"/>
        <v>22.09</v>
      </c>
      <c r="H12" s="32">
        <v>7</v>
      </c>
      <c r="I12" s="21">
        <f t="shared" si="2"/>
        <v>69.09</v>
      </c>
      <c r="J12" s="20">
        <f t="shared" si="3"/>
        <v>5</v>
      </c>
      <c r="K12" s="20" t="str">
        <f t="shared" si="4"/>
        <v>SI</v>
      </c>
    </row>
    <row r="13" spans="1:11" x14ac:dyDescent="0.25">
      <c r="A13" t="s">
        <v>37</v>
      </c>
      <c r="B13" s="32">
        <v>4.5</v>
      </c>
      <c r="C13" s="32">
        <v>6</v>
      </c>
      <c r="D13" s="8">
        <v>90</v>
      </c>
      <c r="E13" s="32">
        <f t="shared" si="0"/>
        <v>27</v>
      </c>
      <c r="F13" s="9">
        <v>3546</v>
      </c>
      <c r="G13" s="32">
        <f t="shared" si="1"/>
        <v>23.18</v>
      </c>
      <c r="H13" s="32">
        <v>6.5</v>
      </c>
      <c r="I13" s="21">
        <f t="shared" si="2"/>
        <v>67.180000000000007</v>
      </c>
      <c r="J13" s="20">
        <f t="shared" si="3"/>
        <v>6</v>
      </c>
      <c r="K13" s="20" t="str">
        <f t="shared" si="4"/>
        <v>SI</v>
      </c>
    </row>
    <row r="14" spans="1:11" x14ac:dyDescent="0.25">
      <c r="A14" t="s">
        <v>40</v>
      </c>
      <c r="B14" s="32">
        <v>7</v>
      </c>
      <c r="C14" s="32">
        <v>3.5</v>
      </c>
      <c r="D14" s="8">
        <v>100</v>
      </c>
      <c r="E14" s="32">
        <f t="shared" si="0"/>
        <v>30</v>
      </c>
      <c r="F14" s="9">
        <v>2800</v>
      </c>
      <c r="G14" s="32">
        <f t="shared" si="1"/>
        <v>18.309999999999999</v>
      </c>
      <c r="H14" s="32">
        <v>7</v>
      </c>
      <c r="I14" s="21">
        <f t="shared" si="2"/>
        <v>65.81</v>
      </c>
      <c r="J14" s="20">
        <f t="shared" si="3"/>
        <v>7</v>
      </c>
      <c r="K14" s="20" t="str">
        <f t="shared" si="4"/>
        <v>SI</v>
      </c>
    </row>
    <row r="15" spans="1:11" x14ac:dyDescent="0.25">
      <c r="A15" t="s">
        <v>34</v>
      </c>
      <c r="B15" s="32">
        <v>6</v>
      </c>
      <c r="C15" s="32">
        <v>5</v>
      </c>
      <c r="D15" s="8">
        <v>100</v>
      </c>
      <c r="E15" s="32">
        <f t="shared" si="0"/>
        <v>30</v>
      </c>
      <c r="F15" s="9">
        <v>2750</v>
      </c>
      <c r="G15" s="32">
        <f t="shared" si="1"/>
        <v>17.98</v>
      </c>
      <c r="H15" s="32">
        <v>6</v>
      </c>
      <c r="I15" s="21">
        <f t="shared" si="2"/>
        <v>64.98</v>
      </c>
      <c r="J15" s="20">
        <f t="shared" si="3"/>
        <v>8</v>
      </c>
      <c r="K15" s="20" t="str">
        <f t="shared" si="4"/>
        <v>SI</v>
      </c>
    </row>
    <row r="16" spans="1:11" x14ac:dyDescent="0.25">
      <c r="A16" t="s">
        <v>41</v>
      </c>
      <c r="B16" s="32">
        <v>0</v>
      </c>
      <c r="C16" s="32">
        <v>0</v>
      </c>
      <c r="D16" s="8">
        <v>100</v>
      </c>
      <c r="E16" s="32">
        <f t="shared" si="0"/>
        <v>30</v>
      </c>
      <c r="F16" s="9">
        <v>3926</v>
      </c>
      <c r="G16" s="32">
        <f t="shared" si="1"/>
        <v>25.67</v>
      </c>
      <c r="H16" s="32">
        <v>0</v>
      </c>
      <c r="I16" s="21">
        <f t="shared" si="2"/>
        <v>55.67</v>
      </c>
      <c r="J16" s="20">
        <f t="shared" si="3"/>
        <v>9</v>
      </c>
      <c r="K16" s="20" t="str">
        <f t="shared" si="4"/>
        <v>SI</v>
      </c>
    </row>
    <row r="17" spans="2:8" x14ac:dyDescent="0.25">
      <c r="B17" s="33"/>
      <c r="C17" s="33"/>
      <c r="E17" s="33"/>
      <c r="G17" s="33"/>
      <c r="H17" s="33"/>
    </row>
    <row r="18" spans="2:8" x14ac:dyDescent="0.25">
      <c r="B18" s="33"/>
      <c r="C18" s="33"/>
      <c r="E18" s="33"/>
      <c r="G18" s="33"/>
      <c r="H18" s="33"/>
    </row>
    <row r="19" spans="2:8" x14ac:dyDescent="0.25">
      <c r="B19" s="33"/>
      <c r="C19" s="33"/>
      <c r="E19" s="33"/>
      <c r="G19" s="33"/>
      <c r="H19" s="33"/>
    </row>
    <row r="20" spans="2:8" x14ac:dyDescent="0.25">
      <c r="B20" s="33"/>
      <c r="C20" s="33"/>
      <c r="E20" s="33"/>
      <c r="G20" s="33"/>
      <c r="H20" s="33"/>
    </row>
    <row r="21" spans="2:8" x14ac:dyDescent="0.25">
      <c r="B21" s="33"/>
      <c r="C21" s="33"/>
      <c r="E21" s="33"/>
      <c r="G21" s="33"/>
      <c r="H21" s="33"/>
    </row>
    <row r="22" spans="2:8" x14ac:dyDescent="0.25">
      <c r="B22" s="33"/>
      <c r="C22" s="33"/>
      <c r="E22" s="33"/>
      <c r="G22" s="33"/>
      <c r="H22" s="33"/>
    </row>
    <row r="23" spans="2:8" x14ac:dyDescent="0.25">
      <c r="B23" s="33"/>
      <c r="C23" s="33"/>
      <c r="E23" s="33"/>
      <c r="G23" s="33"/>
      <c r="H23" s="33"/>
    </row>
    <row r="24" spans="2:8" x14ac:dyDescent="0.25">
      <c r="B24" s="33"/>
      <c r="C24" s="33"/>
      <c r="E24" s="33"/>
      <c r="G24" s="33"/>
      <c r="H24" s="33"/>
    </row>
  </sheetData>
  <sheetProtection algorithmName="SHA-512" hashValue="V8WcF9/fgJQ+++1V2uU3nL4cEXTgWnc0BHszdN8hakbIgGPipoiKMlTmdqIKq4DSSZ77E8zAn2ppa4dEVVntZw==" saltValue="5ZAx1Z7827jPZJJdhGU7FA==" spinCount="100000" sheet="1" objects="1" scenarios="1" selectLockedCells="1" selectUnlockedCells="1"/>
  <autoFilter ref="A7:J16">
    <sortState ref="A3:J11">
      <sortCondition descending="1" ref="I2:I11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59999389629810485"/>
  </sheetPr>
  <dimension ref="A1:K24"/>
  <sheetViews>
    <sheetView showGridLines="0" zoomScale="80" zoomScaleNormal="80" workbookViewId="0">
      <selection activeCell="A2" sqref="A2:A6"/>
    </sheetView>
  </sheetViews>
  <sheetFormatPr baseColWidth="10" defaultColWidth="11.42578125" defaultRowHeight="15" x14ac:dyDescent="0.25"/>
  <cols>
    <col min="1" max="1" width="10.85546875" customWidth="1"/>
    <col min="2" max="2" width="34.28515625" style="8" bestFit="1" customWidth="1"/>
    <col min="3" max="3" width="30.5703125" style="8" bestFit="1" customWidth="1"/>
    <col min="4" max="4" width="27" style="8" bestFit="1" customWidth="1"/>
    <col min="5" max="5" width="30" style="8" bestFit="1" customWidth="1"/>
    <col min="6" max="6" width="11" style="9" bestFit="1" customWidth="1"/>
    <col min="7" max="7" width="28.140625" style="8" bestFit="1" customWidth="1"/>
    <col min="8" max="8" width="27.85546875" style="8" bestFit="1" customWidth="1"/>
    <col min="9" max="9" width="19.5703125" style="10" customWidth="1"/>
    <col min="12" max="12" width="12.7109375" bestFit="1" customWidth="1"/>
  </cols>
  <sheetData>
    <row r="1" spans="1:11" x14ac:dyDescent="0.25">
      <c r="A1" s="31" t="s">
        <v>15</v>
      </c>
      <c r="B1" s="31"/>
      <c r="C1" s="31"/>
      <c r="D1" s="31"/>
    </row>
    <row r="2" spans="1:11" x14ac:dyDescent="0.25">
      <c r="A2" s="31" t="s">
        <v>16</v>
      </c>
      <c r="B2" s="31"/>
      <c r="C2" s="31"/>
      <c r="D2" s="31"/>
    </row>
    <row r="3" spans="1:11" x14ac:dyDescent="0.25">
      <c r="A3" s="31" t="s">
        <v>17</v>
      </c>
      <c r="B3" s="31"/>
      <c r="C3" s="31"/>
      <c r="D3" s="31"/>
    </row>
    <row r="4" spans="1:11" x14ac:dyDescent="0.25">
      <c r="A4" s="31" t="s">
        <v>42</v>
      </c>
      <c r="B4" s="31"/>
      <c r="C4" s="31"/>
      <c r="D4" s="31"/>
    </row>
    <row r="6" spans="1:11" x14ac:dyDescent="0.25">
      <c r="B6" s="11">
        <v>0.1</v>
      </c>
      <c r="C6" s="11">
        <v>0.1</v>
      </c>
      <c r="D6" s="12"/>
      <c r="E6" s="11">
        <v>0.3</v>
      </c>
      <c r="F6"/>
      <c r="G6" s="11">
        <v>0.4</v>
      </c>
      <c r="H6" s="11">
        <v>0.1</v>
      </c>
    </row>
    <row r="7" spans="1:11" x14ac:dyDescent="0.25">
      <c r="A7" s="13" t="s">
        <v>19</v>
      </c>
      <c r="B7" s="14" t="s">
        <v>20</v>
      </c>
      <c r="C7" s="14" t="s">
        <v>21</v>
      </c>
      <c r="D7" s="15" t="s">
        <v>22</v>
      </c>
      <c r="E7" s="14" t="s">
        <v>23</v>
      </c>
      <c r="F7" s="16" t="s">
        <v>24</v>
      </c>
      <c r="G7" s="14" t="s">
        <v>25</v>
      </c>
      <c r="H7" s="14" t="s">
        <v>26</v>
      </c>
      <c r="I7" s="17" t="s">
        <v>27</v>
      </c>
      <c r="J7" s="22" t="s">
        <v>28</v>
      </c>
      <c r="K7" s="22" t="s">
        <v>29</v>
      </c>
    </row>
    <row r="8" spans="1:11" x14ac:dyDescent="0.25">
      <c r="A8" t="s">
        <v>30</v>
      </c>
      <c r="B8" s="32">
        <v>3</v>
      </c>
      <c r="C8" s="32">
        <v>3.5</v>
      </c>
      <c r="D8" s="8">
        <v>100</v>
      </c>
      <c r="E8" s="32">
        <f t="shared" ref="E8:E24" si="0">+ROUND(D8*30%,2)</f>
        <v>30</v>
      </c>
      <c r="F8" s="9">
        <v>6118</v>
      </c>
      <c r="G8" s="32">
        <f t="shared" ref="G8:G24" si="1">+ROUND((F8/MAX(F:F))*40,2)</f>
        <v>40</v>
      </c>
      <c r="H8" s="32">
        <v>4.5</v>
      </c>
      <c r="I8" s="21">
        <f t="shared" ref="I8:I24" si="2">+ROUND(B8+C8+E8+G8+H8,2)</f>
        <v>81</v>
      </c>
      <c r="J8" s="20">
        <f t="shared" ref="J8:J24" si="3">+_xlfn.RANK.AVG(I8,I:I)</f>
        <v>1</v>
      </c>
      <c r="K8" s="20" t="str">
        <f>+IF(I8&gt;=37,"SI","NO")</f>
        <v>SI</v>
      </c>
    </row>
    <row r="9" spans="1:11" x14ac:dyDescent="0.25">
      <c r="A9" t="s">
        <v>43</v>
      </c>
      <c r="B9" s="32">
        <v>8.5</v>
      </c>
      <c r="C9" s="32">
        <v>6.5</v>
      </c>
      <c r="D9" s="8">
        <v>92.64</v>
      </c>
      <c r="E9" s="32">
        <f t="shared" si="0"/>
        <v>27.79</v>
      </c>
      <c r="F9" s="9">
        <v>4054</v>
      </c>
      <c r="G9" s="32">
        <f t="shared" si="1"/>
        <v>26.51</v>
      </c>
      <c r="H9" s="32">
        <v>9.5</v>
      </c>
      <c r="I9" s="21">
        <f t="shared" si="2"/>
        <v>78.8</v>
      </c>
      <c r="J9" s="20">
        <f t="shared" si="3"/>
        <v>2</v>
      </c>
      <c r="K9" s="20" t="str">
        <f t="shared" ref="K9:K24" si="4">+IF(I9&gt;=37,"SI","NO")</f>
        <v>SI</v>
      </c>
    </row>
    <row r="10" spans="1:11" x14ac:dyDescent="0.25">
      <c r="A10" t="s">
        <v>31</v>
      </c>
      <c r="B10" s="32">
        <v>5</v>
      </c>
      <c r="C10" s="32">
        <v>5</v>
      </c>
      <c r="D10" s="8">
        <v>89</v>
      </c>
      <c r="E10" s="32">
        <f t="shared" si="0"/>
        <v>26.7</v>
      </c>
      <c r="F10" s="9">
        <v>5034</v>
      </c>
      <c r="G10" s="32">
        <f t="shared" si="1"/>
        <v>32.909999999999997</v>
      </c>
      <c r="H10" s="32">
        <v>9</v>
      </c>
      <c r="I10" s="21">
        <f t="shared" si="2"/>
        <v>78.61</v>
      </c>
      <c r="J10" s="20">
        <f t="shared" si="3"/>
        <v>3</v>
      </c>
      <c r="K10" s="20" t="str">
        <f t="shared" si="4"/>
        <v>SI</v>
      </c>
    </row>
    <row r="11" spans="1:11" x14ac:dyDescent="0.25">
      <c r="A11" t="s">
        <v>32</v>
      </c>
      <c r="B11" s="32">
        <v>7</v>
      </c>
      <c r="C11" s="32">
        <v>3.5</v>
      </c>
      <c r="D11" s="8">
        <v>100</v>
      </c>
      <c r="E11" s="32">
        <f t="shared" si="0"/>
        <v>30</v>
      </c>
      <c r="F11" s="9">
        <v>4743</v>
      </c>
      <c r="G11" s="32">
        <f t="shared" si="1"/>
        <v>31.01</v>
      </c>
      <c r="H11" s="32">
        <v>6.5</v>
      </c>
      <c r="I11" s="21">
        <f t="shared" si="2"/>
        <v>78.010000000000005</v>
      </c>
      <c r="J11" s="20">
        <f t="shared" si="3"/>
        <v>4</v>
      </c>
      <c r="K11" s="20" t="str">
        <f t="shared" si="4"/>
        <v>SI</v>
      </c>
    </row>
    <row r="12" spans="1:11" x14ac:dyDescent="0.25">
      <c r="A12" t="s">
        <v>44</v>
      </c>
      <c r="B12" s="32">
        <v>6</v>
      </c>
      <c r="C12" s="32">
        <v>7</v>
      </c>
      <c r="D12" s="8">
        <v>100</v>
      </c>
      <c r="E12" s="32">
        <f t="shared" si="0"/>
        <v>30</v>
      </c>
      <c r="F12" s="9">
        <v>3651</v>
      </c>
      <c r="G12" s="32">
        <f t="shared" si="1"/>
        <v>23.87</v>
      </c>
      <c r="H12" s="32">
        <v>9.5</v>
      </c>
      <c r="I12" s="21">
        <f t="shared" si="2"/>
        <v>76.37</v>
      </c>
      <c r="J12" s="20">
        <f t="shared" si="3"/>
        <v>5</v>
      </c>
      <c r="K12" s="20" t="str">
        <f t="shared" si="4"/>
        <v>SI</v>
      </c>
    </row>
    <row r="13" spans="1:11" x14ac:dyDescent="0.25">
      <c r="A13" t="s">
        <v>45</v>
      </c>
      <c r="B13" s="32">
        <v>5.5</v>
      </c>
      <c r="C13" s="32">
        <v>3.5</v>
      </c>
      <c r="D13" s="8">
        <v>100</v>
      </c>
      <c r="E13" s="32">
        <f t="shared" si="0"/>
        <v>30</v>
      </c>
      <c r="F13" s="9">
        <v>4699</v>
      </c>
      <c r="G13" s="32">
        <f t="shared" si="1"/>
        <v>30.72</v>
      </c>
      <c r="H13" s="32">
        <v>6.5</v>
      </c>
      <c r="I13" s="21">
        <f t="shared" si="2"/>
        <v>76.22</v>
      </c>
      <c r="J13" s="23">
        <f t="shared" si="3"/>
        <v>6</v>
      </c>
      <c r="K13" s="20" t="str">
        <f t="shared" si="4"/>
        <v>SI</v>
      </c>
    </row>
    <row r="14" spans="1:11" x14ac:dyDescent="0.25">
      <c r="A14" t="s">
        <v>46</v>
      </c>
      <c r="B14" s="32">
        <v>7</v>
      </c>
      <c r="C14" s="32">
        <v>7.5</v>
      </c>
      <c r="D14" s="8">
        <v>100</v>
      </c>
      <c r="E14" s="32">
        <f t="shared" si="0"/>
        <v>30</v>
      </c>
      <c r="F14" s="9">
        <v>2919</v>
      </c>
      <c r="G14" s="32">
        <f t="shared" si="1"/>
        <v>19.079999999999998</v>
      </c>
      <c r="H14" s="32">
        <v>9</v>
      </c>
      <c r="I14" s="21">
        <f t="shared" si="2"/>
        <v>72.58</v>
      </c>
      <c r="J14" s="20">
        <f t="shared" si="3"/>
        <v>7</v>
      </c>
      <c r="K14" s="20" t="str">
        <f t="shared" si="4"/>
        <v>SI</v>
      </c>
    </row>
    <row r="15" spans="1:11" x14ac:dyDescent="0.25">
      <c r="A15" t="s">
        <v>47</v>
      </c>
      <c r="B15" s="32">
        <v>7.5</v>
      </c>
      <c r="C15" s="32">
        <v>6</v>
      </c>
      <c r="D15" s="8">
        <v>100</v>
      </c>
      <c r="E15" s="32">
        <f t="shared" si="0"/>
        <v>30</v>
      </c>
      <c r="F15" s="9">
        <v>2919</v>
      </c>
      <c r="G15" s="32">
        <f t="shared" si="1"/>
        <v>19.079999999999998</v>
      </c>
      <c r="H15" s="32">
        <v>8.5</v>
      </c>
      <c r="I15" s="21">
        <f t="shared" si="2"/>
        <v>71.08</v>
      </c>
      <c r="J15" s="20">
        <f t="shared" si="3"/>
        <v>8</v>
      </c>
      <c r="K15" s="20" t="str">
        <f t="shared" si="4"/>
        <v>SI</v>
      </c>
    </row>
    <row r="16" spans="1:11" x14ac:dyDescent="0.25">
      <c r="A16" t="s">
        <v>33</v>
      </c>
      <c r="B16" s="32">
        <v>6</v>
      </c>
      <c r="C16" s="32">
        <v>4</v>
      </c>
      <c r="D16" s="8">
        <v>100</v>
      </c>
      <c r="E16" s="32">
        <f t="shared" si="0"/>
        <v>30</v>
      </c>
      <c r="F16" s="9">
        <v>3379</v>
      </c>
      <c r="G16" s="32">
        <f t="shared" si="1"/>
        <v>22.09</v>
      </c>
      <c r="H16" s="32">
        <v>7</v>
      </c>
      <c r="I16" s="21">
        <f t="shared" si="2"/>
        <v>69.09</v>
      </c>
      <c r="J16" s="20">
        <f t="shared" si="3"/>
        <v>9</v>
      </c>
      <c r="K16" s="20" t="str">
        <f t="shared" si="4"/>
        <v>SI</v>
      </c>
    </row>
    <row r="17" spans="1:11" x14ac:dyDescent="0.25">
      <c r="A17" t="s">
        <v>37</v>
      </c>
      <c r="B17" s="32">
        <v>4.5</v>
      </c>
      <c r="C17" s="32">
        <v>6</v>
      </c>
      <c r="D17" s="8">
        <v>90</v>
      </c>
      <c r="E17" s="32">
        <f t="shared" si="0"/>
        <v>27</v>
      </c>
      <c r="F17" s="9">
        <v>3546</v>
      </c>
      <c r="G17" s="32">
        <f t="shared" si="1"/>
        <v>23.18</v>
      </c>
      <c r="H17" s="32">
        <v>6.5</v>
      </c>
      <c r="I17" s="21">
        <f t="shared" si="2"/>
        <v>67.180000000000007</v>
      </c>
      <c r="J17" s="20">
        <f t="shared" si="3"/>
        <v>10</v>
      </c>
      <c r="K17" s="20" t="str">
        <f t="shared" si="4"/>
        <v>SI</v>
      </c>
    </row>
    <row r="18" spans="1:11" x14ac:dyDescent="0.25">
      <c r="A18" t="s">
        <v>40</v>
      </c>
      <c r="B18" s="32">
        <v>7</v>
      </c>
      <c r="C18" s="32">
        <v>3.5</v>
      </c>
      <c r="D18" s="8">
        <v>100</v>
      </c>
      <c r="E18" s="32">
        <f t="shared" si="0"/>
        <v>30</v>
      </c>
      <c r="F18" s="9">
        <v>2800</v>
      </c>
      <c r="G18" s="32">
        <f t="shared" si="1"/>
        <v>18.309999999999999</v>
      </c>
      <c r="H18" s="32">
        <v>7</v>
      </c>
      <c r="I18" s="21">
        <f t="shared" si="2"/>
        <v>65.81</v>
      </c>
      <c r="J18" s="20">
        <f t="shared" si="3"/>
        <v>11</v>
      </c>
      <c r="K18" s="20" t="str">
        <f t="shared" si="4"/>
        <v>SI</v>
      </c>
    </row>
    <row r="19" spans="1:11" x14ac:dyDescent="0.25">
      <c r="A19" t="s">
        <v>34</v>
      </c>
      <c r="B19" s="32">
        <v>6</v>
      </c>
      <c r="C19" s="32">
        <v>5</v>
      </c>
      <c r="D19" s="8">
        <v>100</v>
      </c>
      <c r="E19" s="32">
        <f t="shared" si="0"/>
        <v>30</v>
      </c>
      <c r="F19" s="9">
        <v>2750</v>
      </c>
      <c r="G19" s="32">
        <f t="shared" si="1"/>
        <v>17.98</v>
      </c>
      <c r="H19" s="32">
        <v>6</v>
      </c>
      <c r="I19" s="21">
        <f t="shared" si="2"/>
        <v>64.98</v>
      </c>
      <c r="J19" s="20">
        <f t="shared" si="3"/>
        <v>12</v>
      </c>
      <c r="K19" s="20" t="str">
        <f t="shared" si="4"/>
        <v>SI</v>
      </c>
    </row>
    <row r="20" spans="1:11" x14ac:dyDescent="0.25">
      <c r="A20" t="s">
        <v>48</v>
      </c>
      <c r="B20" s="32">
        <v>0</v>
      </c>
      <c r="C20" s="32">
        <v>0</v>
      </c>
      <c r="D20" s="8">
        <v>100</v>
      </c>
      <c r="E20" s="32">
        <f t="shared" si="0"/>
        <v>30</v>
      </c>
      <c r="F20" s="9">
        <v>4890</v>
      </c>
      <c r="G20" s="32">
        <f t="shared" si="1"/>
        <v>31.97</v>
      </c>
      <c r="H20" s="32">
        <v>0</v>
      </c>
      <c r="I20" s="21">
        <f t="shared" si="2"/>
        <v>61.97</v>
      </c>
      <c r="J20" s="20">
        <f t="shared" si="3"/>
        <v>13</v>
      </c>
      <c r="K20" s="20" t="str">
        <f t="shared" si="4"/>
        <v>SI</v>
      </c>
    </row>
    <row r="21" spans="1:11" x14ac:dyDescent="0.25">
      <c r="A21" t="s">
        <v>49</v>
      </c>
      <c r="B21" s="32">
        <v>0</v>
      </c>
      <c r="C21" s="32">
        <v>0</v>
      </c>
      <c r="D21" s="8">
        <v>94.66</v>
      </c>
      <c r="E21" s="32">
        <f t="shared" si="0"/>
        <v>28.4</v>
      </c>
      <c r="F21" s="9">
        <v>4320</v>
      </c>
      <c r="G21" s="32">
        <f t="shared" si="1"/>
        <v>28.24</v>
      </c>
      <c r="H21" s="32">
        <v>0</v>
      </c>
      <c r="I21" s="21">
        <f t="shared" si="2"/>
        <v>56.64</v>
      </c>
      <c r="J21" s="20">
        <f t="shared" si="3"/>
        <v>14</v>
      </c>
      <c r="K21" s="20" t="str">
        <f t="shared" si="4"/>
        <v>SI</v>
      </c>
    </row>
    <row r="22" spans="1:11" x14ac:dyDescent="0.25">
      <c r="A22" t="s">
        <v>41</v>
      </c>
      <c r="B22" s="32">
        <v>0</v>
      </c>
      <c r="C22" s="32">
        <v>0</v>
      </c>
      <c r="D22" s="8">
        <v>100</v>
      </c>
      <c r="E22" s="32">
        <f t="shared" si="0"/>
        <v>30</v>
      </c>
      <c r="F22" s="9">
        <v>3926</v>
      </c>
      <c r="G22" s="32">
        <f t="shared" si="1"/>
        <v>25.67</v>
      </c>
      <c r="H22" s="32">
        <v>0</v>
      </c>
      <c r="I22" s="21">
        <f t="shared" si="2"/>
        <v>55.67</v>
      </c>
      <c r="J22" s="20">
        <f t="shared" si="3"/>
        <v>15</v>
      </c>
      <c r="K22" s="20" t="str">
        <f t="shared" si="4"/>
        <v>SI</v>
      </c>
    </row>
    <row r="23" spans="1:11" x14ac:dyDescent="0.25">
      <c r="A23" t="s">
        <v>50</v>
      </c>
      <c r="B23" s="32">
        <v>0</v>
      </c>
      <c r="C23" s="32">
        <v>0</v>
      </c>
      <c r="D23" s="8">
        <v>100</v>
      </c>
      <c r="E23" s="32">
        <f t="shared" si="0"/>
        <v>30</v>
      </c>
      <c r="F23" s="9">
        <v>3379</v>
      </c>
      <c r="G23" s="32">
        <f t="shared" si="1"/>
        <v>22.09</v>
      </c>
      <c r="H23" s="32">
        <v>0</v>
      </c>
      <c r="I23" s="21">
        <f t="shared" si="2"/>
        <v>52.09</v>
      </c>
      <c r="J23" s="20">
        <f t="shared" si="3"/>
        <v>16</v>
      </c>
      <c r="K23" s="20" t="str">
        <f t="shared" si="4"/>
        <v>SI</v>
      </c>
    </row>
    <row r="24" spans="1:11" x14ac:dyDescent="0.25">
      <c r="A24" t="s">
        <v>51</v>
      </c>
      <c r="B24" s="32">
        <v>0</v>
      </c>
      <c r="C24" s="32">
        <v>0</v>
      </c>
      <c r="D24" s="8">
        <v>100</v>
      </c>
      <c r="E24" s="32">
        <f t="shared" si="0"/>
        <v>30</v>
      </c>
      <c r="F24" s="9">
        <v>2731</v>
      </c>
      <c r="G24" s="32">
        <f t="shared" si="1"/>
        <v>17.86</v>
      </c>
      <c r="H24" s="32">
        <v>0</v>
      </c>
      <c r="I24" s="21">
        <f t="shared" si="2"/>
        <v>47.86</v>
      </c>
      <c r="J24" s="20">
        <f t="shared" si="3"/>
        <v>17</v>
      </c>
      <c r="K24" s="20" t="str">
        <f t="shared" si="4"/>
        <v>SI</v>
      </c>
    </row>
  </sheetData>
  <sheetProtection algorithmName="SHA-512" hashValue="A4g9AHmzsKXiOUZ/mNy2EfW5oLX/D/7j06AtqNZqUXLKNwZvbP9lIWhvgH7t8oLCCvkNUtQIjki+cnNgz6ESpQ==" saltValue="AbuJfSLX01RYsfCLvCxovw==" spinCount="100000" sheet="1" objects="1" scenarios="1" selectLockedCells="1" selectUnlockedCells="1"/>
  <autoFilter ref="A7:J24">
    <sortState ref="A3:J19">
      <sortCondition descending="1" ref="I2:I19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d4ed139edd10b6e74a3f3c2511c9cb02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e4f6020a30ca3bdf836834dace25920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4C63CB-D78A-48F5-A099-19D67667F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6788a-1f9e-47a5-8bca-914cb6058006"/>
    <ds:schemaRef ds:uri="732046e1-c766-4a76-aca4-db7ff5f4e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A0794-6DE2-47B6-9820-0F8043A8C4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12DA0-BD48-439A-982D-E81D7EB27903}">
  <ds:schemaRefs>
    <ds:schemaRef ds:uri="http://purl.org/dc/dcmitype/"/>
    <ds:schemaRef ds:uri="1dd6788a-1f9e-47a5-8bca-914cb6058006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32046e1-c766-4a76-aca4-db7ff5f4e0c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VACANTES</vt:lpstr>
      <vt:lpstr>AUX24</vt:lpstr>
      <vt:lpstr>AUX23</vt:lpstr>
      <vt:lpstr>AUX22</vt:lpstr>
      <vt:lpstr>AUX21</vt:lpstr>
      <vt:lpstr>AUX20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J. Galdame Gatica</dc:creator>
  <cp:lastModifiedBy>Matias J. Galdame Gatica</cp:lastModifiedBy>
  <dcterms:created xsi:type="dcterms:W3CDTF">2025-10-22T19:54:20Z</dcterms:created>
  <dcterms:modified xsi:type="dcterms:W3CDTF">2025-10-23T16:16:00Z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