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gendarmeriadechile.sharepoint.com/sites/ConcursoEncasillamiento/Documentos compartidos/General/2025/ENCASILLAMIENTO/PLANILLAS/PUNTAJES/ParaSubir_2/Preliminares/subir_2/Para pagina/4 para_subir/"/>
    </mc:Choice>
  </mc:AlternateContent>
  <bookViews>
    <workbookView xWindow="0" yWindow="0" windowWidth="20490" windowHeight="7620" activeTab="1"/>
  </bookViews>
  <sheets>
    <sheet name="VACANTES" sheetId="1" r:id="rId1"/>
    <sheet name="T17" sheetId="2" r:id="rId2"/>
    <sheet name="T16" sheetId="3" r:id="rId3"/>
    <sheet name="T15" sheetId="4" r:id="rId4"/>
    <sheet name="T14" sheetId="5" r:id="rId5"/>
    <sheet name="T13" sheetId="6" r:id="rId6"/>
    <sheet name="T12" sheetId="7" r:id="rId7"/>
    <sheet name="T11" sheetId="8" r:id="rId8"/>
  </sheets>
  <definedNames>
    <definedName name="_xlnm._FilterDatabase" localSheetId="7" hidden="1">'T11'!$A$7:$O$16</definedName>
    <definedName name="_xlnm._FilterDatabase" localSheetId="6" hidden="1">'T12'!$A$7:$O$38</definedName>
    <definedName name="_xlnm._FilterDatabase" localSheetId="5" hidden="1">'T13'!$A$7:$O$45</definedName>
    <definedName name="_xlnm._FilterDatabase" localSheetId="4" hidden="1">'T14'!$A$7:$O$45</definedName>
    <definedName name="_xlnm._FilterDatabase" localSheetId="3" hidden="1">'T15'!$A$7:$O$67</definedName>
    <definedName name="_xlnm._FilterDatabase" localSheetId="2" hidden="1">'T16'!$A$7:$O$62</definedName>
    <definedName name="_xlnm._FilterDatabase" localSheetId="1" hidden="1">'T17'!$A$7:$O$114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8" l="1"/>
  <c r="I16" i="8"/>
  <c r="G16" i="8"/>
  <c r="E16" i="8"/>
  <c r="J15" i="8"/>
  <c r="I15" i="8"/>
  <c r="G15" i="8"/>
  <c r="E15" i="8"/>
  <c r="J14" i="8"/>
  <c r="K14" i="8" s="1"/>
  <c r="I14" i="8"/>
  <c r="G14" i="8"/>
  <c r="E14" i="8"/>
  <c r="J13" i="8"/>
  <c r="I13" i="8"/>
  <c r="G13" i="8"/>
  <c r="E13" i="8"/>
  <c r="J12" i="8"/>
  <c r="I12" i="8"/>
  <c r="G12" i="8"/>
  <c r="E12" i="8"/>
  <c r="J11" i="8"/>
  <c r="K11" i="8" s="1"/>
  <c r="I11" i="8"/>
  <c r="G11" i="8"/>
  <c r="E11" i="8"/>
  <c r="J10" i="8"/>
  <c r="K10" i="8" s="1"/>
  <c r="I10" i="8"/>
  <c r="G10" i="8"/>
  <c r="E10" i="8"/>
  <c r="J9" i="8"/>
  <c r="I9" i="8"/>
  <c r="G9" i="8"/>
  <c r="E9" i="8"/>
  <c r="J8" i="8"/>
  <c r="K8" i="8" s="1"/>
  <c r="I8" i="8"/>
  <c r="G8" i="8"/>
  <c r="L8" i="8" s="1"/>
  <c r="N8" i="8" s="1"/>
  <c r="E8" i="8"/>
  <c r="J38" i="7"/>
  <c r="I38" i="7"/>
  <c r="G38" i="7"/>
  <c r="E38" i="7"/>
  <c r="J37" i="7"/>
  <c r="I37" i="7"/>
  <c r="G37" i="7"/>
  <c r="E37" i="7"/>
  <c r="J36" i="7"/>
  <c r="I36" i="7"/>
  <c r="G36" i="7"/>
  <c r="E36" i="7"/>
  <c r="J35" i="7"/>
  <c r="I35" i="7"/>
  <c r="G35" i="7"/>
  <c r="E35" i="7"/>
  <c r="J34" i="7"/>
  <c r="I34" i="7"/>
  <c r="G34" i="7"/>
  <c r="E34" i="7"/>
  <c r="J33" i="7"/>
  <c r="K33" i="7" s="1"/>
  <c r="I33" i="7"/>
  <c r="G33" i="7"/>
  <c r="E33" i="7"/>
  <c r="J32" i="7"/>
  <c r="I32" i="7"/>
  <c r="G32" i="7"/>
  <c r="E32" i="7"/>
  <c r="J31" i="7"/>
  <c r="I31" i="7"/>
  <c r="G31" i="7"/>
  <c r="E31" i="7"/>
  <c r="J30" i="7"/>
  <c r="I30" i="7"/>
  <c r="G30" i="7"/>
  <c r="E30" i="7"/>
  <c r="J29" i="7"/>
  <c r="I29" i="7"/>
  <c r="G29" i="7"/>
  <c r="E29" i="7"/>
  <c r="J28" i="7"/>
  <c r="I28" i="7"/>
  <c r="G28" i="7"/>
  <c r="E28" i="7"/>
  <c r="J27" i="7"/>
  <c r="I27" i="7"/>
  <c r="G27" i="7"/>
  <c r="E27" i="7"/>
  <c r="J26" i="7"/>
  <c r="I26" i="7"/>
  <c r="G26" i="7"/>
  <c r="E26" i="7"/>
  <c r="J25" i="7"/>
  <c r="I25" i="7"/>
  <c r="G25" i="7"/>
  <c r="E25" i="7"/>
  <c r="J24" i="7"/>
  <c r="I24" i="7"/>
  <c r="G24" i="7"/>
  <c r="E24" i="7"/>
  <c r="J23" i="7"/>
  <c r="I23" i="7"/>
  <c r="G23" i="7"/>
  <c r="E23" i="7"/>
  <c r="J22" i="7"/>
  <c r="I22" i="7"/>
  <c r="G22" i="7"/>
  <c r="E22" i="7"/>
  <c r="J21" i="7"/>
  <c r="I21" i="7"/>
  <c r="G21" i="7"/>
  <c r="E21" i="7"/>
  <c r="J20" i="7"/>
  <c r="I20" i="7"/>
  <c r="G20" i="7"/>
  <c r="E20" i="7"/>
  <c r="J19" i="7"/>
  <c r="I19" i="7"/>
  <c r="G19" i="7"/>
  <c r="E19" i="7"/>
  <c r="J18" i="7"/>
  <c r="I18" i="7"/>
  <c r="G18" i="7"/>
  <c r="E18" i="7"/>
  <c r="J17" i="7"/>
  <c r="I17" i="7"/>
  <c r="G17" i="7"/>
  <c r="E17" i="7"/>
  <c r="J16" i="7"/>
  <c r="I16" i="7"/>
  <c r="G16" i="7"/>
  <c r="E16" i="7"/>
  <c r="J15" i="7"/>
  <c r="I15" i="7"/>
  <c r="G15" i="7"/>
  <c r="E15" i="7"/>
  <c r="J14" i="7"/>
  <c r="I14" i="7"/>
  <c r="G14" i="7"/>
  <c r="E14" i="7"/>
  <c r="J13" i="7"/>
  <c r="I13" i="7"/>
  <c r="G13" i="7"/>
  <c r="E13" i="7"/>
  <c r="J12" i="7"/>
  <c r="I12" i="7"/>
  <c r="G12" i="7"/>
  <c r="E12" i="7"/>
  <c r="J11" i="7"/>
  <c r="I11" i="7"/>
  <c r="G11" i="7"/>
  <c r="E11" i="7"/>
  <c r="J10" i="7"/>
  <c r="K10" i="7" s="1"/>
  <c r="I10" i="7"/>
  <c r="G10" i="7"/>
  <c r="E10" i="7"/>
  <c r="K9" i="7"/>
  <c r="J9" i="7"/>
  <c r="K25" i="7" s="1"/>
  <c r="I9" i="7"/>
  <c r="G9" i="7"/>
  <c r="E9" i="7"/>
  <c r="J8" i="7"/>
  <c r="I8" i="7"/>
  <c r="G8" i="7"/>
  <c r="E8" i="7"/>
  <c r="J45" i="6"/>
  <c r="I45" i="6"/>
  <c r="G45" i="6"/>
  <c r="E45" i="6"/>
  <c r="J44" i="6"/>
  <c r="I44" i="6"/>
  <c r="G44" i="6"/>
  <c r="E44" i="6"/>
  <c r="J43" i="6"/>
  <c r="I43" i="6"/>
  <c r="G43" i="6"/>
  <c r="E43" i="6"/>
  <c r="J42" i="6"/>
  <c r="I42" i="6"/>
  <c r="G42" i="6"/>
  <c r="E42" i="6"/>
  <c r="J41" i="6"/>
  <c r="I41" i="6"/>
  <c r="G41" i="6"/>
  <c r="E41" i="6"/>
  <c r="J40" i="6"/>
  <c r="I40" i="6"/>
  <c r="G40" i="6"/>
  <c r="E40" i="6"/>
  <c r="J39" i="6"/>
  <c r="I39" i="6"/>
  <c r="G39" i="6"/>
  <c r="E39" i="6"/>
  <c r="J38" i="6"/>
  <c r="I38" i="6"/>
  <c r="G38" i="6"/>
  <c r="E38" i="6"/>
  <c r="J37" i="6"/>
  <c r="I37" i="6"/>
  <c r="G37" i="6"/>
  <c r="E37" i="6"/>
  <c r="J36" i="6"/>
  <c r="I36" i="6"/>
  <c r="G36" i="6"/>
  <c r="E36" i="6"/>
  <c r="J35" i="6"/>
  <c r="I35" i="6"/>
  <c r="G35" i="6"/>
  <c r="E35" i="6"/>
  <c r="J34" i="6"/>
  <c r="I34" i="6"/>
  <c r="G34" i="6"/>
  <c r="E34" i="6"/>
  <c r="J33" i="6"/>
  <c r="I33" i="6"/>
  <c r="G33" i="6"/>
  <c r="E33" i="6"/>
  <c r="J32" i="6"/>
  <c r="I32" i="6"/>
  <c r="G32" i="6"/>
  <c r="E32" i="6"/>
  <c r="J31" i="6"/>
  <c r="I31" i="6"/>
  <c r="G31" i="6"/>
  <c r="E31" i="6"/>
  <c r="J30" i="6"/>
  <c r="I30" i="6"/>
  <c r="G30" i="6"/>
  <c r="E30" i="6"/>
  <c r="J29" i="6"/>
  <c r="I29" i="6"/>
  <c r="G29" i="6"/>
  <c r="E29" i="6"/>
  <c r="J28" i="6"/>
  <c r="I28" i="6"/>
  <c r="G28" i="6"/>
  <c r="E28" i="6"/>
  <c r="J27" i="6"/>
  <c r="I27" i="6"/>
  <c r="G27" i="6"/>
  <c r="E27" i="6"/>
  <c r="J26" i="6"/>
  <c r="I26" i="6"/>
  <c r="G26" i="6"/>
  <c r="E26" i="6"/>
  <c r="J25" i="6"/>
  <c r="I25" i="6"/>
  <c r="G25" i="6"/>
  <c r="E25" i="6"/>
  <c r="J24" i="6"/>
  <c r="I24" i="6"/>
  <c r="G24" i="6"/>
  <c r="E24" i="6"/>
  <c r="J23" i="6"/>
  <c r="I23" i="6"/>
  <c r="G23" i="6"/>
  <c r="E23" i="6"/>
  <c r="J22" i="6"/>
  <c r="I22" i="6"/>
  <c r="G22" i="6"/>
  <c r="E22" i="6"/>
  <c r="J21" i="6"/>
  <c r="I21" i="6"/>
  <c r="G21" i="6"/>
  <c r="E21" i="6"/>
  <c r="J20" i="6"/>
  <c r="I20" i="6"/>
  <c r="G20" i="6"/>
  <c r="E20" i="6"/>
  <c r="J19" i="6"/>
  <c r="I19" i="6"/>
  <c r="G19" i="6"/>
  <c r="E19" i="6"/>
  <c r="J18" i="6"/>
  <c r="I18" i="6"/>
  <c r="G18" i="6"/>
  <c r="E18" i="6"/>
  <c r="J17" i="6"/>
  <c r="I17" i="6"/>
  <c r="G17" i="6"/>
  <c r="E17" i="6"/>
  <c r="J16" i="6"/>
  <c r="I16" i="6"/>
  <c r="G16" i="6"/>
  <c r="E16" i="6"/>
  <c r="J15" i="6"/>
  <c r="I15" i="6"/>
  <c r="G15" i="6"/>
  <c r="E15" i="6"/>
  <c r="J14" i="6"/>
  <c r="I14" i="6"/>
  <c r="G14" i="6"/>
  <c r="E14" i="6"/>
  <c r="J13" i="6"/>
  <c r="I13" i="6"/>
  <c r="G13" i="6"/>
  <c r="E13" i="6"/>
  <c r="J12" i="6"/>
  <c r="I12" i="6"/>
  <c r="G12" i="6"/>
  <c r="E12" i="6"/>
  <c r="J11" i="6"/>
  <c r="I11" i="6"/>
  <c r="G11" i="6"/>
  <c r="E11" i="6"/>
  <c r="J10" i="6"/>
  <c r="I10" i="6"/>
  <c r="G10" i="6"/>
  <c r="E10" i="6"/>
  <c r="J9" i="6"/>
  <c r="I9" i="6"/>
  <c r="G9" i="6"/>
  <c r="E9" i="6"/>
  <c r="J8" i="6"/>
  <c r="K9" i="6" s="1"/>
  <c r="I8" i="6"/>
  <c r="G8" i="6"/>
  <c r="E8" i="6"/>
  <c r="J45" i="5"/>
  <c r="I45" i="5"/>
  <c r="G45" i="5"/>
  <c r="E45" i="5"/>
  <c r="J44" i="5"/>
  <c r="I44" i="5"/>
  <c r="G44" i="5"/>
  <c r="E44" i="5"/>
  <c r="J43" i="5"/>
  <c r="I43" i="5"/>
  <c r="G43" i="5"/>
  <c r="E43" i="5"/>
  <c r="J42" i="5"/>
  <c r="I42" i="5"/>
  <c r="G42" i="5"/>
  <c r="E42" i="5"/>
  <c r="J41" i="5"/>
  <c r="I41" i="5"/>
  <c r="G41" i="5"/>
  <c r="E41" i="5"/>
  <c r="J40" i="5"/>
  <c r="I40" i="5"/>
  <c r="G40" i="5"/>
  <c r="E40" i="5"/>
  <c r="J39" i="5"/>
  <c r="I39" i="5"/>
  <c r="G39" i="5"/>
  <c r="E39" i="5"/>
  <c r="J38" i="5"/>
  <c r="I38" i="5"/>
  <c r="G38" i="5"/>
  <c r="E38" i="5"/>
  <c r="J37" i="5"/>
  <c r="K37" i="5" s="1"/>
  <c r="I37" i="5"/>
  <c r="G37" i="5"/>
  <c r="E37" i="5"/>
  <c r="J36" i="5"/>
  <c r="K36" i="5" s="1"/>
  <c r="I36" i="5"/>
  <c r="G36" i="5"/>
  <c r="E36" i="5"/>
  <c r="J35" i="5"/>
  <c r="I35" i="5"/>
  <c r="G35" i="5"/>
  <c r="E35" i="5"/>
  <c r="J34" i="5"/>
  <c r="I34" i="5"/>
  <c r="G34" i="5"/>
  <c r="E34" i="5"/>
  <c r="J33" i="5"/>
  <c r="K33" i="5" s="1"/>
  <c r="I33" i="5"/>
  <c r="G33" i="5"/>
  <c r="E33" i="5"/>
  <c r="J32" i="5"/>
  <c r="K32" i="5" s="1"/>
  <c r="I32" i="5"/>
  <c r="G32" i="5"/>
  <c r="E32" i="5"/>
  <c r="J31" i="5"/>
  <c r="I31" i="5"/>
  <c r="G31" i="5"/>
  <c r="E31" i="5"/>
  <c r="J30" i="5"/>
  <c r="I30" i="5"/>
  <c r="G30" i="5"/>
  <c r="E30" i="5"/>
  <c r="J29" i="5"/>
  <c r="K29" i="5" s="1"/>
  <c r="I29" i="5"/>
  <c r="G29" i="5"/>
  <c r="E29" i="5"/>
  <c r="J28" i="5"/>
  <c r="K28" i="5" s="1"/>
  <c r="I28" i="5"/>
  <c r="G28" i="5"/>
  <c r="E28" i="5"/>
  <c r="J27" i="5"/>
  <c r="I27" i="5"/>
  <c r="G27" i="5"/>
  <c r="E27" i="5"/>
  <c r="J26" i="5"/>
  <c r="I26" i="5"/>
  <c r="G26" i="5"/>
  <c r="E26" i="5"/>
  <c r="J25" i="5"/>
  <c r="K25" i="5" s="1"/>
  <c r="I25" i="5"/>
  <c r="G25" i="5"/>
  <c r="E25" i="5"/>
  <c r="J24" i="5"/>
  <c r="K24" i="5" s="1"/>
  <c r="I24" i="5"/>
  <c r="G24" i="5"/>
  <c r="E24" i="5"/>
  <c r="J23" i="5"/>
  <c r="I23" i="5"/>
  <c r="G23" i="5"/>
  <c r="E23" i="5"/>
  <c r="J22" i="5"/>
  <c r="I22" i="5"/>
  <c r="G22" i="5"/>
  <c r="E22" i="5"/>
  <c r="J21" i="5"/>
  <c r="K21" i="5" s="1"/>
  <c r="I21" i="5"/>
  <c r="G21" i="5"/>
  <c r="E21" i="5"/>
  <c r="J20" i="5"/>
  <c r="K20" i="5" s="1"/>
  <c r="I20" i="5"/>
  <c r="G20" i="5"/>
  <c r="E20" i="5"/>
  <c r="J19" i="5"/>
  <c r="I19" i="5"/>
  <c r="G19" i="5"/>
  <c r="E19" i="5"/>
  <c r="J18" i="5"/>
  <c r="I18" i="5"/>
  <c r="G18" i="5"/>
  <c r="E18" i="5"/>
  <c r="J17" i="5"/>
  <c r="K17" i="5" s="1"/>
  <c r="I17" i="5"/>
  <c r="G17" i="5"/>
  <c r="E17" i="5"/>
  <c r="J16" i="5"/>
  <c r="K16" i="5" s="1"/>
  <c r="I16" i="5"/>
  <c r="G16" i="5"/>
  <c r="E16" i="5"/>
  <c r="J15" i="5"/>
  <c r="I15" i="5"/>
  <c r="G15" i="5"/>
  <c r="E15" i="5"/>
  <c r="J14" i="5"/>
  <c r="I14" i="5"/>
  <c r="G14" i="5"/>
  <c r="E14" i="5"/>
  <c r="J13" i="5"/>
  <c r="K13" i="5" s="1"/>
  <c r="I13" i="5"/>
  <c r="G13" i="5"/>
  <c r="E13" i="5"/>
  <c r="J12" i="5"/>
  <c r="K12" i="5" s="1"/>
  <c r="I12" i="5"/>
  <c r="G12" i="5"/>
  <c r="E12" i="5"/>
  <c r="J11" i="5"/>
  <c r="I11" i="5"/>
  <c r="G11" i="5"/>
  <c r="E11" i="5"/>
  <c r="J10" i="5"/>
  <c r="I10" i="5"/>
  <c r="G10" i="5"/>
  <c r="E10" i="5"/>
  <c r="J9" i="5"/>
  <c r="K9" i="5" s="1"/>
  <c r="I9" i="5"/>
  <c r="G9" i="5"/>
  <c r="E9" i="5"/>
  <c r="J8" i="5"/>
  <c r="K45" i="5" s="1"/>
  <c r="I8" i="5"/>
  <c r="G8" i="5"/>
  <c r="E8" i="5"/>
  <c r="J67" i="4"/>
  <c r="I67" i="4"/>
  <c r="G67" i="4"/>
  <c r="E67" i="4"/>
  <c r="J66" i="4"/>
  <c r="I66" i="4"/>
  <c r="G66" i="4"/>
  <c r="E66" i="4"/>
  <c r="J65" i="4"/>
  <c r="I65" i="4"/>
  <c r="G65" i="4"/>
  <c r="E65" i="4"/>
  <c r="J64" i="4"/>
  <c r="I64" i="4"/>
  <c r="G64" i="4"/>
  <c r="E64" i="4"/>
  <c r="J63" i="4"/>
  <c r="I63" i="4"/>
  <c r="G63" i="4"/>
  <c r="E63" i="4"/>
  <c r="J62" i="4"/>
  <c r="I62" i="4"/>
  <c r="G62" i="4"/>
  <c r="E62" i="4"/>
  <c r="J61" i="4"/>
  <c r="I61" i="4"/>
  <c r="G61" i="4"/>
  <c r="E61" i="4"/>
  <c r="J60" i="4"/>
  <c r="I60" i="4"/>
  <c r="G60" i="4"/>
  <c r="E60" i="4"/>
  <c r="J59" i="4"/>
  <c r="I59" i="4"/>
  <c r="G59" i="4"/>
  <c r="E59" i="4"/>
  <c r="J58" i="4"/>
  <c r="I58" i="4"/>
  <c r="G58" i="4"/>
  <c r="E58" i="4"/>
  <c r="J57" i="4"/>
  <c r="I57" i="4"/>
  <c r="G57" i="4"/>
  <c r="E57" i="4"/>
  <c r="J56" i="4"/>
  <c r="I56" i="4"/>
  <c r="G56" i="4"/>
  <c r="E56" i="4"/>
  <c r="J55" i="4"/>
  <c r="I55" i="4"/>
  <c r="G55" i="4"/>
  <c r="E55" i="4"/>
  <c r="J54" i="4"/>
  <c r="I54" i="4"/>
  <c r="G54" i="4"/>
  <c r="E54" i="4"/>
  <c r="J53" i="4"/>
  <c r="I53" i="4"/>
  <c r="G53" i="4"/>
  <c r="E53" i="4"/>
  <c r="J52" i="4"/>
  <c r="I52" i="4"/>
  <c r="G52" i="4"/>
  <c r="E52" i="4"/>
  <c r="J51" i="4"/>
  <c r="I51" i="4"/>
  <c r="G51" i="4"/>
  <c r="E51" i="4"/>
  <c r="J50" i="4"/>
  <c r="I50" i="4"/>
  <c r="G50" i="4"/>
  <c r="E50" i="4"/>
  <c r="J49" i="4"/>
  <c r="I49" i="4"/>
  <c r="G49" i="4"/>
  <c r="E49" i="4"/>
  <c r="J48" i="4"/>
  <c r="I48" i="4"/>
  <c r="G48" i="4"/>
  <c r="E48" i="4"/>
  <c r="J47" i="4"/>
  <c r="I47" i="4"/>
  <c r="G47" i="4"/>
  <c r="E47" i="4"/>
  <c r="J46" i="4"/>
  <c r="I46" i="4"/>
  <c r="G46" i="4"/>
  <c r="E46" i="4"/>
  <c r="J45" i="4"/>
  <c r="I45" i="4"/>
  <c r="G45" i="4"/>
  <c r="E45" i="4"/>
  <c r="J44" i="4"/>
  <c r="I44" i="4"/>
  <c r="G44" i="4"/>
  <c r="E44" i="4"/>
  <c r="J43" i="4"/>
  <c r="I43" i="4"/>
  <c r="G43" i="4"/>
  <c r="E43" i="4"/>
  <c r="J42" i="4"/>
  <c r="I42" i="4"/>
  <c r="G42" i="4"/>
  <c r="E42" i="4"/>
  <c r="J41" i="4"/>
  <c r="I41" i="4"/>
  <c r="G41" i="4"/>
  <c r="E41" i="4"/>
  <c r="J40" i="4"/>
  <c r="I40" i="4"/>
  <c r="G40" i="4"/>
  <c r="E40" i="4"/>
  <c r="J39" i="4"/>
  <c r="I39" i="4"/>
  <c r="G39" i="4"/>
  <c r="E39" i="4"/>
  <c r="J38" i="4"/>
  <c r="I38" i="4"/>
  <c r="G38" i="4"/>
  <c r="E38" i="4"/>
  <c r="J37" i="4"/>
  <c r="I37" i="4"/>
  <c r="G37" i="4"/>
  <c r="E37" i="4"/>
  <c r="J36" i="4"/>
  <c r="I36" i="4"/>
  <c r="G36" i="4"/>
  <c r="E36" i="4"/>
  <c r="J35" i="4"/>
  <c r="I35" i="4"/>
  <c r="G35" i="4"/>
  <c r="E35" i="4"/>
  <c r="J34" i="4"/>
  <c r="I34" i="4"/>
  <c r="G34" i="4"/>
  <c r="E34" i="4"/>
  <c r="J33" i="4"/>
  <c r="I33" i="4"/>
  <c r="G33" i="4"/>
  <c r="E33" i="4"/>
  <c r="J32" i="4"/>
  <c r="I32" i="4"/>
  <c r="G32" i="4"/>
  <c r="E32" i="4"/>
  <c r="J31" i="4"/>
  <c r="I31" i="4"/>
  <c r="G31" i="4"/>
  <c r="E31" i="4"/>
  <c r="J30" i="4"/>
  <c r="I30" i="4"/>
  <c r="G30" i="4"/>
  <c r="E30" i="4"/>
  <c r="J29" i="4"/>
  <c r="I29" i="4"/>
  <c r="G29" i="4"/>
  <c r="E29" i="4"/>
  <c r="J28" i="4"/>
  <c r="I28" i="4"/>
  <c r="G28" i="4"/>
  <c r="E28" i="4"/>
  <c r="J27" i="4"/>
  <c r="I27" i="4"/>
  <c r="G27" i="4"/>
  <c r="E27" i="4"/>
  <c r="J26" i="4"/>
  <c r="I26" i="4"/>
  <c r="G26" i="4"/>
  <c r="E26" i="4"/>
  <c r="J25" i="4"/>
  <c r="I25" i="4"/>
  <c r="G25" i="4"/>
  <c r="E25" i="4"/>
  <c r="J24" i="4"/>
  <c r="I24" i="4"/>
  <c r="G24" i="4"/>
  <c r="E24" i="4"/>
  <c r="J23" i="4"/>
  <c r="I23" i="4"/>
  <c r="G23" i="4"/>
  <c r="E23" i="4"/>
  <c r="J22" i="4"/>
  <c r="I22" i="4"/>
  <c r="G22" i="4"/>
  <c r="E22" i="4"/>
  <c r="J21" i="4"/>
  <c r="I21" i="4"/>
  <c r="G21" i="4"/>
  <c r="E21" i="4"/>
  <c r="J20" i="4"/>
  <c r="I20" i="4"/>
  <c r="G20" i="4"/>
  <c r="E20" i="4"/>
  <c r="J19" i="4"/>
  <c r="I19" i="4"/>
  <c r="G19" i="4"/>
  <c r="E19" i="4"/>
  <c r="J18" i="4"/>
  <c r="I18" i="4"/>
  <c r="G18" i="4"/>
  <c r="E18" i="4"/>
  <c r="J17" i="4"/>
  <c r="I17" i="4"/>
  <c r="G17" i="4"/>
  <c r="E17" i="4"/>
  <c r="J16" i="4"/>
  <c r="I16" i="4"/>
  <c r="G16" i="4"/>
  <c r="E16" i="4"/>
  <c r="J15" i="4"/>
  <c r="I15" i="4"/>
  <c r="G15" i="4"/>
  <c r="E15" i="4"/>
  <c r="J14" i="4"/>
  <c r="I14" i="4"/>
  <c r="G14" i="4"/>
  <c r="E14" i="4"/>
  <c r="J13" i="4"/>
  <c r="I13" i="4"/>
  <c r="G13" i="4"/>
  <c r="E13" i="4"/>
  <c r="J12" i="4"/>
  <c r="K12" i="4" s="1"/>
  <c r="I12" i="4"/>
  <c r="G12" i="4"/>
  <c r="E12" i="4"/>
  <c r="J11" i="4"/>
  <c r="I11" i="4"/>
  <c r="G11" i="4"/>
  <c r="E11" i="4"/>
  <c r="J10" i="4"/>
  <c r="I10" i="4"/>
  <c r="G10" i="4"/>
  <c r="E10" i="4"/>
  <c r="J9" i="4"/>
  <c r="I9" i="4"/>
  <c r="G9" i="4"/>
  <c r="E9" i="4"/>
  <c r="J8" i="4"/>
  <c r="I8" i="4"/>
  <c r="G8" i="4"/>
  <c r="E8" i="4"/>
  <c r="J62" i="3"/>
  <c r="I62" i="3"/>
  <c r="G62" i="3"/>
  <c r="E62" i="3"/>
  <c r="J61" i="3"/>
  <c r="I61" i="3"/>
  <c r="G61" i="3"/>
  <c r="E61" i="3"/>
  <c r="J60" i="3"/>
  <c r="I60" i="3"/>
  <c r="G60" i="3"/>
  <c r="E60" i="3"/>
  <c r="J59" i="3"/>
  <c r="I59" i="3"/>
  <c r="G59" i="3"/>
  <c r="E59" i="3"/>
  <c r="J58" i="3"/>
  <c r="I58" i="3"/>
  <c r="G58" i="3"/>
  <c r="E58" i="3"/>
  <c r="J57" i="3"/>
  <c r="I57" i="3"/>
  <c r="G57" i="3"/>
  <c r="E57" i="3"/>
  <c r="J56" i="3"/>
  <c r="I56" i="3"/>
  <c r="G56" i="3"/>
  <c r="E56" i="3"/>
  <c r="J55" i="3"/>
  <c r="I55" i="3"/>
  <c r="G55" i="3"/>
  <c r="E55" i="3"/>
  <c r="J54" i="3"/>
  <c r="I54" i="3"/>
  <c r="G54" i="3"/>
  <c r="E54" i="3"/>
  <c r="J53" i="3"/>
  <c r="I53" i="3"/>
  <c r="G53" i="3"/>
  <c r="E53" i="3"/>
  <c r="J52" i="3"/>
  <c r="I52" i="3"/>
  <c r="G52" i="3"/>
  <c r="E52" i="3"/>
  <c r="J51" i="3"/>
  <c r="I51" i="3"/>
  <c r="G51" i="3"/>
  <c r="E51" i="3"/>
  <c r="J50" i="3"/>
  <c r="I50" i="3"/>
  <c r="G50" i="3"/>
  <c r="E50" i="3"/>
  <c r="J49" i="3"/>
  <c r="I49" i="3"/>
  <c r="G49" i="3"/>
  <c r="E49" i="3"/>
  <c r="J48" i="3"/>
  <c r="K48" i="3" s="1"/>
  <c r="I48" i="3"/>
  <c r="G48" i="3"/>
  <c r="E48" i="3"/>
  <c r="J47" i="3"/>
  <c r="I47" i="3"/>
  <c r="G47" i="3"/>
  <c r="E47" i="3"/>
  <c r="J46" i="3"/>
  <c r="K46" i="3" s="1"/>
  <c r="I46" i="3"/>
  <c r="G46" i="3"/>
  <c r="E46" i="3"/>
  <c r="J45" i="3"/>
  <c r="I45" i="3"/>
  <c r="G45" i="3"/>
  <c r="E45" i="3"/>
  <c r="J44" i="3"/>
  <c r="K44" i="3" s="1"/>
  <c r="I44" i="3"/>
  <c r="G44" i="3"/>
  <c r="E44" i="3"/>
  <c r="J43" i="3"/>
  <c r="I43" i="3"/>
  <c r="G43" i="3"/>
  <c r="E43" i="3"/>
  <c r="J42" i="3"/>
  <c r="K42" i="3" s="1"/>
  <c r="I42" i="3"/>
  <c r="G42" i="3"/>
  <c r="E42" i="3"/>
  <c r="J41" i="3"/>
  <c r="I41" i="3"/>
  <c r="G41" i="3"/>
  <c r="E41" i="3"/>
  <c r="J40" i="3"/>
  <c r="K40" i="3" s="1"/>
  <c r="I40" i="3"/>
  <c r="G40" i="3"/>
  <c r="E40" i="3"/>
  <c r="J39" i="3"/>
  <c r="I39" i="3"/>
  <c r="G39" i="3"/>
  <c r="E39" i="3"/>
  <c r="J38" i="3"/>
  <c r="K38" i="3" s="1"/>
  <c r="I38" i="3"/>
  <c r="G38" i="3"/>
  <c r="E38" i="3"/>
  <c r="J37" i="3"/>
  <c r="I37" i="3"/>
  <c r="G37" i="3"/>
  <c r="E37" i="3"/>
  <c r="J36" i="3"/>
  <c r="K36" i="3" s="1"/>
  <c r="I36" i="3"/>
  <c r="G36" i="3"/>
  <c r="E36" i="3"/>
  <c r="J35" i="3"/>
  <c r="I35" i="3"/>
  <c r="G35" i="3"/>
  <c r="E35" i="3"/>
  <c r="J34" i="3"/>
  <c r="K34" i="3" s="1"/>
  <c r="I34" i="3"/>
  <c r="G34" i="3"/>
  <c r="E34" i="3"/>
  <c r="J33" i="3"/>
  <c r="I33" i="3"/>
  <c r="G33" i="3"/>
  <c r="E33" i="3"/>
  <c r="J32" i="3"/>
  <c r="K32" i="3" s="1"/>
  <c r="I32" i="3"/>
  <c r="G32" i="3"/>
  <c r="E32" i="3"/>
  <c r="J31" i="3"/>
  <c r="I31" i="3"/>
  <c r="G31" i="3"/>
  <c r="E31" i="3"/>
  <c r="J30" i="3"/>
  <c r="K30" i="3" s="1"/>
  <c r="I30" i="3"/>
  <c r="G30" i="3"/>
  <c r="E30" i="3"/>
  <c r="J29" i="3"/>
  <c r="I29" i="3"/>
  <c r="G29" i="3"/>
  <c r="E29" i="3"/>
  <c r="J28" i="3"/>
  <c r="K28" i="3" s="1"/>
  <c r="I28" i="3"/>
  <c r="G28" i="3"/>
  <c r="E28" i="3"/>
  <c r="J27" i="3"/>
  <c r="I27" i="3"/>
  <c r="G27" i="3"/>
  <c r="E27" i="3"/>
  <c r="J26" i="3"/>
  <c r="K26" i="3" s="1"/>
  <c r="I26" i="3"/>
  <c r="G26" i="3"/>
  <c r="E26" i="3"/>
  <c r="J25" i="3"/>
  <c r="I25" i="3"/>
  <c r="G25" i="3"/>
  <c r="E25" i="3"/>
  <c r="J24" i="3"/>
  <c r="K24" i="3" s="1"/>
  <c r="I24" i="3"/>
  <c r="G24" i="3"/>
  <c r="E24" i="3"/>
  <c r="J23" i="3"/>
  <c r="I23" i="3"/>
  <c r="G23" i="3"/>
  <c r="E23" i="3"/>
  <c r="J22" i="3"/>
  <c r="K22" i="3" s="1"/>
  <c r="I22" i="3"/>
  <c r="G22" i="3"/>
  <c r="E22" i="3"/>
  <c r="J21" i="3"/>
  <c r="I21" i="3"/>
  <c r="G21" i="3"/>
  <c r="E21" i="3"/>
  <c r="J20" i="3"/>
  <c r="K20" i="3" s="1"/>
  <c r="I20" i="3"/>
  <c r="G20" i="3"/>
  <c r="E20" i="3"/>
  <c r="J19" i="3"/>
  <c r="I19" i="3"/>
  <c r="G19" i="3"/>
  <c r="E19" i="3"/>
  <c r="J18" i="3"/>
  <c r="K18" i="3" s="1"/>
  <c r="I18" i="3"/>
  <c r="G18" i="3"/>
  <c r="E18" i="3"/>
  <c r="J17" i="3"/>
  <c r="I17" i="3"/>
  <c r="G17" i="3"/>
  <c r="E17" i="3"/>
  <c r="J16" i="3"/>
  <c r="K16" i="3" s="1"/>
  <c r="I16" i="3"/>
  <c r="G16" i="3"/>
  <c r="E16" i="3"/>
  <c r="J15" i="3"/>
  <c r="I15" i="3"/>
  <c r="G15" i="3"/>
  <c r="E15" i="3"/>
  <c r="J14" i="3"/>
  <c r="K14" i="3" s="1"/>
  <c r="I14" i="3"/>
  <c r="G14" i="3"/>
  <c r="E14" i="3"/>
  <c r="J13" i="3"/>
  <c r="I13" i="3"/>
  <c r="G13" i="3"/>
  <c r="E13" i="3"/>
  <c r="J12" i="3"/>
  <c r="K12" i="3" s="1"/>
  <c r="I12" i="3"/>
  <c r="G12" i="3"/>
  <c r="E12" i="3"/>
  <c r="J11" i="3"/>
  <c r="I11" i="3"/>
  <c r="G11" i="3"/>
  <c r="E11" i="3"/>
  <c r="J10" i="3"/>
  <c r="K10" i="3" s="1"/>
  <c r="I10" i="3"/>
  <c r="G10" i="3"/>
  <c r="E10" i="3"/>
  <c r="J9" i="3"/>
  <c r="I9" i="3"/>
  <c r="G9" i="3"/>
  <c r="E9" i="3"/>
  <c r="J8" i="3"/>
  <c r="K60" i="3" s="1"/>
  <c r="I8" i="3"/>
  <c r="G8" i="3"/>
  <c r="E8" i="3"/>
  <c r="J114" i="2"/>
  <c r="I114" i="2"/>
  <c r="G114" i="2"/>
  <c r="E114" i="2"/>
  <c r="J113" i="2"/>
  <c r="I113" i="2"/>
  <c r="G113" i="2"/>
  <c r="E113" i="2"/>
  <c r="J112" i="2"/>
  <c r="I112" i="2"/>
  <c r="G112" i="2"/>
  <c r="E112" i="2"/>
  <c r="J111" i="2"/>
  <c r="I111" i="2"/>
  <c r="G111" i="2"/>
  <c r="E111" i="2"/>
  <c r="J110" i="2"/>
  <c r="I110" i="2"/>
  <c r="G110" i="2"/>
  <c r="E110" i="2"/>
  <c r="J109" i="2"/>
  <c r="I109" i="2"/>
  <c r="G109" i="2"/>
  <c r="E109" i="2"/>
  <c r="J108" i="2"/>
  <c r="I108" i="2"/>
  <c r="G108" i="2"/>
  <c r="E108" i="2"/>
  <c r="J107" i="2"/>
  <c r="I107" i="2"/>
  <c r="G107" i="2"/>
  <c r="E107" i="2"/>
  <c r="J106" i="2"/>
  <c r="I106" i="2"/>
  <c r="G106" i="2"/>
  <c r="E106" i="2"/>
  <c r="J105" i="2"/>
  <c r="I105" i="2"/>
  <c r="G105" i="2"/>
  <c r="E105" i="2"/>
  <c r="J104" i="2"/>
  <c r="I104" i="2"/>
  <c r="G104" i="2"/>
  <c r="E104" i="2"/>
  <c r="J103" i="2"/>
  <c r="I103" i="2"/>
  <c r="G103" i="2"/>
  <c r="E103" i="2"/>
  <c r="J102" i="2"/>
  <c r="I102" i="2"/>
  <c r="G102" i="2"/>
  <c r="E102" i="2"/>
  <c r="J101" i="2"/>
  <c r="I101" i="2"/>
  <c r="G101" i="2"/>
  <c r="E101" i="2"/>
  <c r="J100" i="2"/>
  <c r="I100" i="2"/>
  <c r="G100" i="2"/>
  <c r="E100" i="2"/>
  <c r="J99" i="2"/>
  <c r="I99" i="2"/>
  <c r="G99" i="2"/>
  <c r="E99" i="2"/>
  <c r="J98" i="2"/>
  <c r="I98" i="2"/>
  <c r="G98" i="2"/>
  <c r="E98" i="2"/>
  <c r="J97" i="2"/>
  <c r="I97" i="2"/>
  <c r="G97" i="2"/>
  <c r="E97" i="2"/>
  <c r="J96" i="2"/>
  <c r="I96" i="2"/>
  <c r="G96" i="2"/>
  <c r="E96" i="2"/>
  <c r="J95" i="2"/>
  <c r="I95" i="2"/>
  <c r="G95" i="2"/>
  <c r="E95" i="2"/>
  <c r="J94" i="2"/>
  <c r="I94" i="2"/>
  <c r="G94" i="2"/>
  <c r="E94" i="2"/>
  <c r="J93" i="2"/>
  <c r="I93" i="2"/>
  <c r="G93" i="2"/>
  <c r="E93" i="2"/>
  <c r="J92" i="2"/>
  <c r="I92" i="2"/>
  <c r="G92" i="2"/>
  <c r="E92" i="2"/>
  <c r="J91" i="2"/>
  <c r="I91" i="2"/>
  <c r="G91" i="2"/>
  <c r="E91" i="2"/>
  <c r="J90" i="2"/>
  <c r="I90" i="2"/>
  <c r="G90" i="2"/>
  <c r="E90" i="2"/>
  <c r="J89" i="2"/>
  <c r="I89" i="2"/>
  <c r="G89" i="2"/>
  <c r="E89" i="2"/>
  <c r="J88" i="2"/>
  <c r="I88" i="2"/>
  <c r="G88" i="2"/>
  <c r="E88" i="2"/>
  <c r="J87" i="2"/>
  <c r="I87" i="2"/>
  <c r="G87" i="2"/>
  <c r="E87" i="2"/>
  <c r="J86" i="2"/>
  <c r="I86" i="2"/>
  <c r="G86" i="2"/>
  <c r="E86" i="2"/>
  <c r="J85" i="2"/>
  <c r="I85" i="2"/>
  <c r="G85" i="2"/>
  <c r="E85" i="2"/>
  <c r="J84" i="2"/>
  <c r="I84" i="2"/>
  <c r="G84" i="2"/>
  <c r="E84" i="2"/>
  <c r="J83" i="2"/>
  <c r="I83" i="2"/>
  <c r="G83" i="2"/>
  <c r="E83" i="2"/>
  <c r="J82" i="2"/>
  <c r="I82" i="2"/>
  <c r="G82" i="2"/>
  <c r="E82" i="2"/>
  <c r="J81" i="2"/>
  <c r="I81" i="2"/>
  <c r="G81" i="2"/>
  <c r="E81" i="2"/>
  <c r="J80" i="2"/>
  <c r="I80" i="2"/>
  <c r="G80" i="2"/>
  <c r="E80" i="2"/>
  <c r="J79" i="2"/>
  <c r="I79" i="2"/>
  <c r="G79" i="2"/>
  <c r="E79" i="2"/>
  <c r="J78" i="2"/>
  <c r="I78" i="2"/>
  <c r="G78" i="2"/>
  <c r="E78" i="2"/>
  <c r="J77" i="2"/>
  <c r="I77" i="2"/>
  <c r="G77" i="2"/>
  <c r="E77" i="2"/>
  <c r="J76" i="2"/>
  <c r="I76" i="2"/>
  <c r="G76" i="2"/>
  <c r="E76" i="2"/>
  <c r="J75" i="2"/>
  <c r="I75" i="2"/>
  <c r="G75" i="2"/>
  <c r="E75" i="2"/>
  <c r="J74" i="2"/>
  <c r="I74" i="2"/>
  <c r="G74" i="2"/>
  <c r="E74" i="2"/>
  <c r="J73" i="2"/>
  <c r="I73" i="2"/>
  <c r="G73" i="2"/>
  <c r="E73" i="2"/>
  <c r="J72" i="2"/>
  <c r="I72" i="2"/>
  <c r="G72" i="2"/>
  <c r="E72" i="2"/>
  <c r="J71" i="2"/>
  <c r="I71" i="2"/>
  <c r="G71" i="2"/>
  <c r="E71" i="2"/>
  <c r="J70" i="2"/>
  <c r="I70" i="2"/>
  <c r="G70" i="2"/>
  <c r="E70" i="2"/>
  <c r="J69" i="2"/>
  <c r="I69" i="2"/>
  <c r="G69" i="2"/>
  <c r="E69" i="2"/>
  <c r="J68" i="2"/>
  <c r="I68" i="2"/>
  <c r="G68" i="2"/>
  <c r="E68" i="2"/>
  <c r="J67" i="2"/>
  <c r="I67" i="2"/>
  <c r="G67" i="2"/>
  <c r="E67" i="2"/>
  <c r="J66" i="2"/>
  <c r="I66" i="2"/>
  <c r="G66" i="2"/>
  <c r="E66" i="2"/>
  <c r="J65" i="2"/>
  <c r="I65" i="2"/>
  <c r="G65" i="2"/>
  <c r="E65" i="2"/>
  <c r="J64" i="2"/>
  <c r="I64" i="2"/>
  <c r="G64" i="2"/>
  <c r="E64" i="2"/>
  <c r="J63" i="2"/>
  <c r="I63" i="2"/>
  <c r="G63" i="2"/>
  <c r="E63" i="2"/>
  <c r="J62" i="2"/>
  <c r="K62" i="2" s="1"/>
  <c r="I62" i="2"/>
  <c r="G62" i="2"/>
  <c r="E62" i="2"/>
  <c r="J61" i="2"/>
  <c r="I61" i="2"/>
  <c r="G61" i="2"/>
  <c r="E61" i="2"/>
  <c r="J60" i="2"/>
  <c r="K60" i="2" s="1"/>
  <c r="I60" i="2"/>
  <c r="G60" i="2"/>
  <c r="E60" i="2"/>
  <c r="J59" i="2"/>
  <c r="I59" i="2"/>
  <c r="G59" i="2"/>
  <c r="E59" i="2"/>
  <c r="J58" i="2"/>
  <c r="K58" i="2" s="1"/>
  <c r="I58" i="2"/>
  <c r="G58" i="2"/>
  <c r="E58" i="2"/>
  <c r="J57" i="2"/>
  <c r="I57" i="2"/>
  <c r="G57" i="2"/>
  <c r="E57" i="2"/>
  <c r="J56" i="2"/>
  <c r="K56" i="2" s="1"/>
  <c r="I56" i="2"/>
  <c r="G56" i="2"/>
  <c r="E56" i="2"/>
  <c r="J55" i="2"/>
  <c r="I55" i="2"/>
  <c r="G55" i="2"/>
  <c r="E55" i="2"/>
  <c r="J54" i="2"/>
  <c r="K54" i="2" s="1"/>
  <c r="I54" i="2"/>
  <c r="G54" i="2"/>
  <c r="E54" i="2"/>
  <c r="J53" i="2"/>
  <c r="I53" i="2"/>
  <c r="G53" i="2"/>
  <c r="E53" i="2"/>
  <c r="J52" i="2"/>
  <c r="K52" i="2" s="1"/>
  <c r="I52" i="2"/>
  <c r="G52" i="2"/>
  <c r="E52" i="2"/>
  <c r="J51" i="2"/>
  <c r="I51" i="2"/>
  <c r="G51" i="2"/>
  <c r="E51" i="2"/>
  <c r="J50" i="2"/>
  <c r="K50" i="2" s="1"/>
  <c r="I50" i="2"/>
  <c r="G50" i="2"/>
  <c r="E50" i="2"/>
  <c r="J49" i="2"/>
  <c r="I49" i="2"/>
  <c r="G49" i="2"/>
  <c r="E49" i="2"/>
  <c r="J48" i="2"/>
  <c r="K48" i="2" s="1"/>
  <c r="I48" i="2"/>
  <c r="G48" i="2"/>
  <c r="E48" i="2"/>
  <c r="J47" i="2"/>
  <c r="I47" i="2"/>
  <c r="G47" i="2"/>
  <c r="E47" i="2"/>
  <c r="J46" i="2"/>
  <c r="K46" i="2" s="1"/>
  <c r="I46" i="2"/>
  <c r="G46" i="2"/>
  <c r="E46" i="2"/>
  <c r="J45" i="2"/>
  <c r="I45" i="2"/>
  <c r="G45" i="2"/>
  <c r="E45" i="2"/>
  <c r="J44" i="2"/>
  <c r="K44" i="2" s="1"/>
  <c r="I44" i="2"/>
  <c r="G44" i="2"/>
  <c r="E44" i="2"/>
  <c r="J43" i="2"/>
  <c r="I43" i="2"/>
  <c r="G43" i="2"/>
  <c r="E43" i="2"/>
  <c r="J42" i="2"/>
  <c r="K42" i="2" s="1"/>
  <c r="I42" i="2"/>
  <c r="G42" i="2"/>
  <c r="E42" i="2"/>
  <c r="J41" i="2"/>
  <c r="I41" i="2"/>
  <c r="G41" i="2"/>
  <c r="E41" i="2"/>
  <c r="J40" i="2"/>
  <c r="K40" i="2" s="1"/>
  <c r="I40" i="2"/>
  <c r="G40" i="2"/>
  <c r="E40" i="2"/>
  <c r="J39" i="2"/>
  <c r="I39" i="2"/>
  <c r="G39" i="2"/>
  <c r="E39" i="2"/>
  <c r="J38" i="2"/>
  <c r="K38" i="2" s="1"/>
  <c r="I38" i="2"/>
  <c r="G38" i="2"/>
  <c r="E38" i="2"/>
  <c r="J37" i="2"/>
  <c r="I37" i="2"/>
  <c r="G37" i="2"/>
  <c r="E37" i="2"/>
  <c r="J36" i="2"/>
  <c r="K36" i="2" s="1"/>
  <c r="I36" i="2"/>
  <c r="G36" i="2"/>
  <c r="E36" i="2"/>
  <c r="J35" i="2"/>
  <c r="I35" i="2"/>
  <c r="G35" i="2"/>
  <c r="E35" i="2"/>
  <c r="J34" i="2"/>
  <c r="K34" i="2" s="1"/>
  <c r="I34" i="2"/>
  <c r="G34" i="2"/>
  <c r="E34" i="2"/>
  <c r="J33" i="2"/>
  <c r="I33" i="2"/>
  <c r="G33" i="2"/>
  <c r="E33" i="2"/>
  <c r="J32" i="2"/>
  <c r="K32" i="2" s="1"/>
  <c r="I32" i="2"/>
  <c r="G32" i="2"/>
  <c r="E32" i="2"/>
  <c r="J31" i="2"/>
  <c r="I31" i="2"/>
  <c r="G31" i="2"/>
  <c r="E31" i="2"/>
  <c r="J30" i="2"/>
  <c r="K30" i="2" s="1"/>
  <c r="I30" i="2"/>
  <c r="G30" i="2"/>
  <c r="E30" i="2"/>
  <c r="J29" i="2"/>
  <c r="I29" i="2"/>
  <c r="G29" i="2"/>
  <c r="E29" i="2"/>
  <c r="J28" i="2"/>
  <c r="K28" i="2" s="1"/>
  <c r="I28" i="2"/>
  <c r="G28" i="2"/>
  <c r="E28" i="2"/>
  <c r="J27" i="2"/>
  <c r="I27" i="2"/>
  <c r="G27" i="2"/>
  <c r="E27" i="2"/>
  <c r="J26" i="2"/>
  <c r="K26" i="2" s="1"/>
  <c r="I26" i="2"/>
  <c r="G26" i="2"/>
  <c r="E26" i="2"/>
  <c r="J25" i="2"/>
  <c r="I25" i="2"/>
  <c r="G25" i="2"/>
  <c r="E25" i="2"/>
  <c r="J24" i="2"/>
  <c r="K24" i="2" s="1"/>
  <c r="I24" i="2"/>
  <c r="G24" i="2"/>
  <c r="E24" i="2"/>
  <c r="J23" i="2"/>
  <c r="I23" i="2"/>
  <c r="G23" i="2"/>
  <c r="E23" i="2"/>
  <c r="J22" i="2"/>
  <c r="K22" i="2" s="1"/>
  <c r="I22" i="2"/>
  <c r="G22" i="2"/>
  <c r="E22" i="2"/>
  <c r="J21" i="2"/>
  <c r="I21" i="2"/>
  <c r="G21" i="2"/>
  <c r="E21" i="2"/>
  <c r="J20" i="2"/>
  <c r="K20" i="2" s="1"/>
  <c r="I20" i="2"/>
  <c r="G20" i="2"/>
  <c r="E20" i="2"/>
  <c r="J19" i="2"/>
  <c r="I19" i="2"/>
  <c r="G19" i="2"/>
  <c r="E19" i="2"/>
  <c r="J18" i="2"/>
  <c r="K18" i="2" s="1"/>
  <c r="I18" i="2"/>
  <c r="G18" i="2"/>
  <c r="E18" i="2"/>
  <c r="J17" i="2"/>
  <c r="I17" i="2"/>
  <c r="G17" i="2"/>
  <c r="E17" i="2"/>
  <c r="J16" i="2"/>
  <c r="K16" i="2" s="1"/>
  <c r="I16" i="2"/>
  <c r="G16" i="2"/>
  <c r="E16" i="2"/>
  <c r="J15" i="2"/>
  <c r="I15" i="2"/>
  <c r="G15" i="2"/>
  <c r="E15" i="2"/>
  <c r="J14" i="2"/>
  <c r="K14" i="2" s="1"/>
  <c r="I14" i="2"/>
  <c r="G14" i="2"/>
  <c r="E14" i="2"/>
  <c r="J13" i="2"/>
  <c r="I13" i="2"/>
  <c r="G13" i="2"/>
  <c r="E13" i="2"/>
  <c r="J12" i="2"/>
  <c r="K12" i="2" s="1"/>
  <c r="I12" i="2"/>
  <c r="G12" i="2"/>
  <c r="E12" i="2"/>
  <c r="J11" i="2"/>
  <c r="I11" i="2"/>
  <c r="G11" i="2"/>
  <c r="E11" i="2"/>
  <c r="J10" i="2"/>
  <c r="K10" i="2" s="1"/>
  <c r="I10" i="2"/>
  <c r="G10" i="2"/>
  <c r="E10" i="2"/>
  <c r="K9" i="2"/>
  <c r="J9" i="2"/>
  <c r="I9" i="2"/>
  <c r="G9" i="2"/>
  <c r="L9" i="2" s="1"/>
  <c r="E9" i="2"/>
  <c r="N9" i="2" s="1"/>
  <c r="J8" i="2"/>
  <c r="K59" i="2" s="1"/>
  <c r="I8" i="2"/>
  <c r="G8" i="2"/>
  <c r="E8" i="2"/>
  <c r="G9" i="1"/>
  <c r="F3" i="1"/>
  <c r="F4" i="1" s="1"/>
  <c r="L10" i="2" l="1"/>
  <c r="L12" i="2"/>
  <c r="N12" i="2" s="1"/>
  <c r="L42" i="2"/>
  <c r="L44" i="2"/>
  <c r="N44" i="2" s="1"/>
  <c r="L46" i="2"/>
  <c r="L48" i="2"/>
  <c r="N48" i="2" s="1"/>
  <c r="L50" i="2"/>
  <c r="L52" i="2"/>
  <c r="N52" i="2" s="1"/>
  <c r="L54" i="2"/>
  <c r="L56" i="2"/>
  <c r="N56" i="2" s="1"/>
  <c r="L58" i="2"/>
  <c r="L59" i="2"/>
  <c r="N59" i="2" s="1"/>
  <c r="L60" i="2"/>
  <c r="N60" i="2" s="1"/>
  <c r="F5" i="1"/>
  <c r="L14" i="2"/>
  <c r="L16" i="2"/>
  <c r="N16" i="2" s="1"/>
  <c r="L18" i="2"/>
  <c r="L20" i="2"/>
  <c r="N20" i="2" s="1"/>
  <c r="L22" i="2"/>
  <c r="L24" i="2"/>
  <c r="N24" i="2" s="1"/>
  <c r="L26" i="2"/>
  <c r="L28" i="2"/>
  <c r="N28" i="2" s="1"/>
  <c r="L30" i="2"/>
  <c r="L32" i="2"/>
  <c r="N32" i="2" s="1"/>
  <c r="L34" i="2"/>
  <c r="L36" i="2"/>
  <c r="N36" i="2" s="1"/>
  <c r="L38" i="2"/>
  <c r="L40" i="2"/>
  <c r="N40" i="2" s="1"/>
  <c r="P9" i="2"/>
  <c r="N10" i="2"/>
  <c r="N14" i="2"/>
  <c r="N18" i="2"/>
  <c r="N22" i="2"/>
  <c r="N26" i="2"/>
  <c r="N30" i="2"/>
  <c r="N34" i="2"/>
  <c r="N38" i="2"/>
  <c r="N42" i="2"/>
  <c r="N46" i="2"/>
  <c r="N50" i="2"/>
  <c r="N54" i="2"/>
  <c r="N58" i="2"/>
  <c r="K13" i="2"/>
  <c r="L13" i="2" s="1"/>
  <c r="N13" i="2" s="1"/>
  <c r="K19" i="2"/>
  <c r="L19" i="2" s="1"/>
  <c r="N19" i="2" s="1"/>
  <c r="K23" i="2"/>
  <c r="L23" i="2" s="1"/>
  <c r="N23" i="2" s="1"/>
  <c r="K27" i="2"/>
  <c r="L27" i="2" s="1"/>
  <c r="N27" i="2" s="1"/>
  <c r="K31" i="2"/>
  <c r="L31" i="2" s="1"/>
  <c r="N31" i="2" s="1"/>
  <c r="K35" i="2"/>
  <c r="L35" i="2" s="1"/>
  <c r="N35" i="2" s="1"/>
  <c r="K39" i="2"/>
  <c r="L39" i="2" s="1"/>
  <c r="N39" i="2" s="1"/>
  <c r="K43" i="2"/>
  <c r="L43" i="2" s="1"/>
  <c r="N43" i="2" s="1"/>
  <c r="K47" i="2"/>
  <c r="L47" i="2" s="1"/>
  <c r="N47" i="2" s="1"/>
  <c r="K51" i="2"/>
  <c r="L51" i="2" s="1"/>
  <c r="N51" i="2" s="1"/>
  <c r="K55" i="2"/>
  <c r="L55" i="2" s="1"/>
  <c r="N55" i="2" s="1"/>
  <c r="L62" i="2"/>
  <c r="N62" i="2" s="1"/>
  <c r="K67" i="2"/>
  <c r="L67" i="2" s="1"/>
  <c r="N67" i="2" s="1"/>
  <c r="L10" i="3"/>
  <c r="L12" i="3"/>
  <c r="N12" i="3" s="1"/>
  <c r="L14" i="3"/>
  <c r="L16" i="3"/>
  <c r="N16" i="3" s="1"/>
  <c r="L18" i="3"/>
  <c r="L20" i="3"/>
  <c r="N20" i="3" s="1"/>
  <c r="L22" i="3"/>
  <c r="L24" i="3"/>
  <c r="N24" i="3" s="1"/>
  <c r="L26" i="3"/>
  <c r="L28" i="3"/>
  <c r="N28" i="3" s="1"/>
  <c r="L30" i="3"/>
  <c r="L32" i="3"/>
  <c r="N32" i="3" s="1"/>
  <c r="L34" i="3"/>
  <c r="L36" i="3"/>
  <c r="N36" i="3" s="1"/>
  <c r="L38" i="3"/>
  <c r="L40" i="3"/>
  <c r="N40" i="3" s="1"/>
  <c r="L42" i="3"/>
  <c r="L44" i="3"/>
  <c r="N44" i="3" s="1"/>
  <c r="L46" i="3"/>
  <c r="L48" i="3"/>
  <c r="N48" i="3" s="1"/>
  <c r="K112" i="2"/>
  <c r="L112" i="2" s="1"/>
  <c r="N112" i="2" s="1"/>
  <c r="K108" i="2"/>
  <c r="L108" i="2" s="1"/>
  <c r="N108" i="2" s="1"/>
  <c r="K104" i="2"/>
  <c r="L104" i="2" s="1"/>
  <c r="N104" i="2" s="1"/>
  <c r="K100" i="2"/>
  <c r="L100" i="2" s="1"/>
  <c r="N100" i="2" s="1"/>
  <c r="K96" i="2"/>
  <c r="L96" i="2" s="1"/>
  <c r="N96" i="2" s="1"/>
  <c r="K92" i="2"/>
  <c r="L92" i="2" s="1"/>
  <c r="N92" i="2" s="1"/>
  <c r="K88" i="2"/>
  <c r="L88" i="2" s="1"/>
  <c r="N88" i="2" s="1"/>
  <c r="K84" i="2"/>
  <c r="L84" i="2" s="1"/>
  <c r="N84" i="2" s="1"/>
  <c r="K80" i="2"/>
  <c r="L80" i="2" s="1"/>
  <c r="N80" i="2" s="1"/>
  <c r="K76" i="2"/>
  <c r="L76" i="2" s="1"/>
  <c r="N76" i="2" s="1"/>
  <c r="K72" i="2"/>
  <c r="L72" i="2" s="1"/>
  <c r="N72" i="2" s="1"/>
  <c r="K68" i="2"/>
  <c r="L68" i="2" s="1"/>
  <c r="N68" i="2" s="1"/>
  <c r="K114" i="2"/>
  <c r="L114" i="2" s="1"/>
  <c r="N114" i="2" s="1"/>
  <c r="K110" i="2"/>
  <c r="L110" i="2" s="1"/>
  <c r="N110" i="2" s="1"/>
  <c r="K106" i="2"/>
  <c r="L106" i="2" s="1"/>
  <c r="N106" i="2" s="1"/>
  <c r="K102" i="2"/>
  <c r="L102" i="2" s="1"/>
  <c r="N102" i="2" s="1"/>
  <c r="K98" i="2"/>
  <c r="L98" i="2" s="1"/>
  <c r="N98" i="2" s="1"/>
  <c r="K94" i="2"/>
  <c r="L94" i="2" s="1"/>
  <c r="N94" i="2" s="1"/>
  <c r="K90" i="2"/>
  <c r="L90" i="2" s="1"/>
  <c r="N90" i="2" s="1"/>
  <c r="K86" i="2"/>
  <c r="L86" i="2" s="1"/>
  <c r="N86" i="2" s="1"/>
  <c r="K82" i="2"/>
  <c r="L82" i="2" s="1"/>
  <c r="N82" i="2" s="1"/>
  <c r="K78" i="2"/>
  <c r="L78" i="2" s="1"/>
  <c r="N78" i="2" s="1"/>
  <c r="K74" i="2"/>
  <c r="L74" i="2" s="1"/>
  <c r="N74" i="2" s="1"/>
  <c r="K11" i="2"/>
  <c r="L11" i="2" s="1"/>
  <c r="N11" i="2" s="1"/>
  <c r="K15" i="2"/>
  <c r="L15" i="2" s="1"/>
  <c r="N15" i="2" s="1"/>
  <c r="K8" i="2"/>
  <c r="L8" i="2" s="1"/>
  <c r="N8" i="2" s="1"/>
  <c r="K64" i="2"/>
  <c r="K70" i="2"/>
  <c r="K17" i="2"/>
  <c r="L17" i="2" s="1"/>
  <c r="N17" i="2" s="1"/>
  <c r="K25" i="2"/>
  <c r="L25" i="2" s="1"/>
  <c r="N25" i="2" s="1"/>
  <c r="K29" i="2"/>
  <c r="L29" i="2" s="1"/>
  <c r="N29" i="2" s="1"/>
  <c r="K33" i="2"/>
  <c r="L33" i="2" s="1"/>
  <c r="N33" i="2" s="1"/>
  <c r="K37" i="2"/>
  <c r="L37" i="2" s="1"/>
  <c r="N37" i="2" s="1"/>
  <c r="K41" i="2"/>
  <c r="L41" i="2" s="1"/>
  <c r="N41" i="2" s="1"/>
  <c r="K45" i="2"/>
  <c r="L45" i="2" s="1"/>
  <c r="N45" i="2" s="1"/>
  <c r="K49" i="2"/>
  <c r="L49" i="2" s="1"/>
  <c r="N49" i="2" s="1"/>
  <c r="K53" i="2"/>
  <c r="L53" i="2" s="1"/>
  <c r="N53" i="2" s="1"/>
  <c r="K57" i="2"/>
  <c r="L57" i="2" s="1"/>
  <c r="N57" i="2" s="1"/>
  <c r="K61" i="2"/>
  <c r="L61" i="2" s="1"/>
  <c r="N61" i="2" s="1"/>
  <c r="K63" i="2"/>
  <c r="L63" i="2" s="1"/>
  <c r="N63" i="2" s="1"/>
  <c r="L64" i="2"/>
  <c r="N64" i="2" s="1"/>
  <c r="K66" i="2"/>
  <c r="L70" i="2"/>
  <c r="N70" i="2" s="1"/>
  <c r="K71" i="2"/>
  <c r="L71" i="2" s="1"/>
  <c r="N71" i="2" s="1"/>
  <c r="K73" i="2"/>
  <c r="L73" i="2" s="1"/>
  <c r="N73" i="2" s="1"/>
  <c r="K75" i="2"/>
  <c r="L75" i="2" s="1"/>
  <c r="N75" i="2" s="1"/>
  <c r="K77" i="2"/>
  <c r="L77" i="2" s="1"/>
  <c r="N77" i="2" s="1"/>
  <c r="K79" i="2"/>
  <c r="L79" i="2" s="1"/>
  <c r="N79" i="2" s="1"/>
  <c r="K81" i="2"/>
  <c r="L81" i="2" s="1"/>
  <c r="N81" i="2" s="1"/>
  <c r="K83" i="2"/>
  <c r="L83" i="2" s="1"/>
  <c r="N83" i="2" s="1"/>
  <c r="K85" i="2"/>
  <c r="L85" i="2" s="1"/>
  <c r="N85" i="2" s="1"/>
  <c r="K87" i="2"/>
  <c r="L87" i="2" s="1"/>
  <c r="N87" i="2" s="1"/>
  <c r="K89" i="2"/>
  <c r="L89" i="2" s="1"/>
  <c r="N89" i="2" s="1"/>
  <c r="K91" i="2"/>
  <c r="L91" i="2" s="1"/>
  <c r="N91" i="2" s="1"/>
  <c r="K93" i="2"/>
  <c r="L93" i="2" s="1"/>
  <c r="N93" i="2" s="1"/>
  <c r="K95" i="2"/>
  <c r="L95" i="2" s="1"/>
  <c r="N95" i="2" s="1"/>
  <c r="K97" i="2"/>
  <c r="L97" i="2" s="1"/>
  <c r="N97" i="2" s="1"/>
  <c r="K99" i="2"/>
  <c r="L99" i="2" s="1"/>
  <c r="N99" i="2" s="1"/>
  <c r="K101" i="2"/>
  <c r="L101" i="2" s="1"/>
  <c r="N101" i="2" s="1"/>
  <c r="K103" i="2"/>
  <c r="L103" i="2" s="1"/>
  <c r="N103" i="2" s="1"/>
  <c r="K105" i="2"/>
  <c r="L105" i="2" s="1"/>
  <c r="N105" i="2" s="1"/>
  <c r="K107" i="2"/>
  <c r="L107" i="2" s="1"/>
  <c r="N107" i="2" s="1"/>
  <c r="K109" i="2"/>
  <c r="L109" i="2" s="1"/>
  <c r="N109" i="2" s="1"/>
  <c r="K111" i="2"/>
  <c r="L111" i="2" s="1"/>
  <c r="N111" i="2" s="1"/>
  <c r="K113" i="2"/>
  <c r="L113" i="2" s="1"/>
  <c r="N113" i="2" s="1"/>
  <c r="K21" i="2"/>
  <c r="L21" i="2" s="1"/>
  <c r="N21" i="2" s="1"/>
  <c r="K65" i="2"/>
  <c r="L65" i="2" s="1"/>
  <c r="N65" i="2" s="1"/>
  <c r="L66" i="2"/>
  <c r="N66" i="2" s="1"/>
  <c r="K69" i="2"/>
  <c r="L69" i="2" s="1"/>
  <c r="N69" i="2" s="1"/>
  <c r="N10" i="3"/>
  <c r="N14" i="3"/>
  <c r="N18" i="3"/>
  <c r="N22" i="3"/>
  <c r="N26" i="3"/>
  <c r="N30" i="3"/>
  <c r="N34" i="3"/>
  <c r="N38" i="3"/>
  <c r="N42" i="3"/>
  <c r="N46" i="3"/>
  <c r="K11" i="3"/>
  <c r="L11" i="3" s="1"/>
  <c r="N11" i="3" s="1"/>
  <c r="K15" i="3"/>
  <c r="L15" i="3" s="1"/>
  <c r="N15" i="3" s="1"/>
  <c r="K19" i="3"/>
  <c r="L19" i="3" s="1"/>
  <c r="N19" i="3" s="1"/>
  <c r="K23" i="3"/>
  <c r="L23" i="3" s="1"/>
  <c r="N23" i="3" s="1"/>
  <c r="K27" i="3"/>
  <c r="L27" i="3" s="1"/>
  <c r="N27" i="3" s="1"/>
  <c r="K31" i="3"/>
  <c r="L31" i="3" s="1"/>
  <c r="N31" i="3" s="1"/>
  <c r="K35" i="3"/>
  <c r="L35" i="3" s="1"/>
  <c r="N35" i="3" s="1"/>
  <c r="K39" i="3"/>
  <c r="L39" i="3" s="1"/>
  <c r="N39" i="3" s="1"/>
  <c r="K43" i="3"/>
  <c r="L43" i="3" s="1"/>
  <c r="N43" i="3" s="1"/>
  <c r="K47" i="3"/>
  <c r="L47" i="3" s="1"/>
  <c r="N47" i="3" s="1"/>
  <c r="K53" i="3"/>
  <c r="L53" i="3" s="1"/>
  <c r="N53" i="3" s="1"/>
  <c r="K56" i="3"/>
  <c r="L56" i="3" s="1"/>
  <c r="N56" i="3" s="1"/>
  <c r="K62" i="3"/>
  <c r="L62" i="3" s="1"/>
  <c r="N62" i="3" s="1"/>
  <c r="L12" i="4"/>
  <c r="L13" i="4"/>
  <c r="N13" i="4" s="1"/>
  <c r="L14" i="4"/>
  <c r="L15" i="4"/>
  <c r="N15" i="4" s="1"/>
  <c r="L21" i="4"/>
  <c r="N21" i="4" s="1"/>
  <c r="L22" i="4"/>
  <c r="L25" i="4"/>
  <c r="N25" i="4" s="1"/>
  <c r="L29" i="4"/>
  <c r="N29" i="4" s="1"/>
  <c r="L30" i="4"/>
  <c r="N30" i="4" s="1"/>
  <c r="L31" i="4"/>
  <c r="L37" i="4"/>
  <c r="N37" i="4" s="1"/>
  <c r="L38" i="4"/>
  <c r="N38" i="4" s="1"/>
  <c r="L41" i="4"/>
  <c r="N41" i="4" s="1"/>
  <c r="L45" i="4"/>
  <c r="N45" i="4" s="1"/>
  <c r="L46" i="4"/>
  <c r="N46" i="4" s="1"/>
  <c r="L47" i="4"/>
  <c r="L53" i="4"/>
  <c r="N53" i="4" s="1"/>
  <c r="L54" i="4"/>
  <c r="N54" i="4" s="1"/>
  <c r="L57" i="4"/>
  <c r="N57" i="4" s="1"/>
  <c r="K8" i="3"/>
  <c r="L8" i="3" s="1"/>
  <c r="N8" i="3" s="1"/>
  <c r="K49" i="3"/>
  <c r="L49" i="3" s="1"/>
  <c r="N49" i="3" s="1"/>
  <c r="K50" i="3"/>
  <c r="L50" i="3" s="1"/>
  <c r="N50" i="3" s="1"/>
  <c r="K55" i="3"/>
  <c r="L55" i="3" s="1"/>
  <c r="K58" i="3"/>
  <c r="L58" i="3" s="1"/>
  <c r="N58" i="3" s="1"/>
  <c r="K67" i="4"/>
  <c r="K63" i="4"/>
  <c r="K8" i="4"/>
  <c r="L8" i="4" s="1"/>
  <c r="N8" i="4" s="1"/>
  <c r="K55" i="4"/>
  <c r="L55" i="4" s="1"/>
  <c r="N55" i="4" s="1"/>
  <c r="K51" i="4"/>
  <c r="L51" i="4" s="1"/>
  <c r="N51" i="4" s="1"/>
  <c r="K47" i="4"/>
  <c r="K43" i="4"/>
  <c r="L43" i="4" s="1"/>
  <c r="N43" i="4" s="1"/>
  <c r="K39" i="4"/>
  <c r="L39" i="4" s="1"/>
  <c r="N39" i="4" s="1"/>
  <c r="K35" i="4"/>
  <c r="L35" i="4" s="1"/>
  <c r="N35" i="4" s="1"/>
  <c r="K31" i="4"/>
  <c r="K27" i="4"/>
  <c r="L27" i="4" s="1"/>
  <c r="N27" i="4" s="1"/>
  <c r="K23" i="4"/>
  <c r="L23" i="4" s="1"/>
  <c r="N23" i="4" s="1"/>
  <c r="K19" i="4"/>
  <c r="L19" i="4" s="1"/>
  <c r="N19" i="4" s="1"/>
  <c r="K15" i="4"/>
  <c r="K58" i="4"/>
  <c r="L58" i="4" s="1"/>
  <c r="N58" i="4" s="1"/>
  <c r="K59" i="4"/>
  <c r="L59" i="4" s="1"/>
  <c r="N59" i="4" s="1"/>
  <c r="K57" i="4"/>
  <c r="K53" i="4"/>
  <c r="K49" i="4"/>
  <c r="L49" i="4" s="1"/>
  <c r="N49" i="4" s="1"/>
  <c r="K45" i="4"/>
  <c r="K41" i="4"/>
  <c r="K37" i="4"/>
  <c r="K33" i="4"/>
  <c r="L33" i="4" s="1"/>
  <c r="N33" i="4" s="1"/>
  <c r="K29" i="4"/>
  <c r="K25" i="4"/>
  <c r="K21" i="4"/>
  <c r="K17" i="4"/>
  <c r="L17" i="4" s="1"/>
  <c r="N17" i="4" s="1"/>
  <c r="K13" i="4"/>
  <c r="K9" i="4"/>
  <c r="L9" i="4" s="1"/>
  <c r="N9" i="4" s="1"/>
  <c r="K11" i="4"/>
  <c r="L11" i="4" s="1"/>
  <c r="N11" i="4" s="1"/>
  <c r="K9" i="3"/>
  <c r="L9" i="3" s="1"/>
  <c r="N9" i="3" s="1"/>
  <c r="K13" i="3"/>
  <c r="L13" i="3" s="1"/>
  <c r="N13" i="3" s="1"/>
  <c r="K17" i="3"/>
  <c r="L17" i="3" s="1"/>
  <c r="N17" i="3" s="1"/>
  <c r="K21" i="3"/>
  <c r="L21" i="3" s="1"/>
  <c r="N21" i="3" s="1"/>
  <c r="K25" i="3"/>
  <c r="L25" i="3" s="1"/>
  <c r="N25" i="3" s="1"/>
  <c r="K29" i="3"/>
  <c r="L29" i="3" s="1"/>
  <c r="N29" i="3" s="1"/>
  <c r="K33" i="3"/>
  <c r="L33" i="3" s="1"/>
  <c r="N33" i="3" s="1"/>
  <c r="K37" i="3"/>
  <c r="L37" i="3" s="1"/>
  <c r="N37" i="3" s="1"/>
  <c r="K41" i="3"/>
  <c r="L41" i="3" s="1"/>
  <c r="N41" i="3" s="1"/>
  <c r="K45" i="3"/>
  <c r="L45" i="3" s="1"/>
  <c r="N45" i="3" s="1"/>
  <c r="K52" i="3"/>
  <c r="L52" i="3" s="1"/>
  <c r="N52" i="3" s="1"/>
  <c r="N55" i="3"/>
  <c r="K57" i="3"/>
  <c r="L57" i="3" s="1"/>
  <c r="N57" i="3" s="1"/>
  <c r="K61" i="3"/>
  <c r="L61" i="3" s="1"/>
  <c r="N61" i="3" s="1"/>
  <c r="K14" i="4"/>
  <c r="K16" i="4"/>
  <c r="L16" i="4" s="1"/>
  <c r="N16" i="4" s="1"/>
  <c r="K18" i="4"/>
  <c r="L18" i="4" s="1"/>
  <c r="N18" i="4" s="1"/>
  <c r="K20" i="4"/>
  <c r="L20" i="4" s="1"/>
  <c r="N20" i="4" s="1"/>
  <c r="K22" i="4"/>
  <c r="K24" i="4"/>
  <c r="L24" i="4" s="1"/>
  <c r="N24" i="4" s="1"/>
  <c r="K26" i="4"/>
  <c r="L26" i="4" s="1"/>
  <c r="N26" i="4" s="1"/>
  <c r="K28" i="4"/>
  <c r="L28" i="4" s="1"/>
  <c r="N28" i="4" s="1"/>
  <c r="K30" i="4"/>
  <c r="K32" i="4"/>
  <c r="L32" i="4" s="1"/>
  <c r="N32" i="4" s="1"/>
  <c r="K34" i="4"/>
  <c r="L34" i="4" s="1"/>
  <c r="N34" i="4" s="1"/>
  <c r="K36" i="4"/>
  <c r="L36" i="4" s="1"/>
  <c r="N36" i="4" s="1"/>
  <c r="K38" i="4"/>
  <c r="K40" i="4"/>
  <c r="L40" i="4" s="1"/>
  <c r="N40" i="4" s="1"/>
  <c r="K42" i="4"/>
  <c r="L42" i="4" s="1"/>
  <c r="N42" i="4" s="1"/>
  <c r="K44" i="4"/>
  <c r="L44" i="4" s="1"/>
  <c r="N44" i="4" s="1"/>
  <c r="K46" i="4"/>
  <c r="K48" i="4"/>
  <c r="L48" i="4" s="1"/>
  <c r="N48" i="4" s="1"/>
  <c r="K50" i="4"/>
  <c r="L50" i="4" s="1"/>
  <c r="N50" i="4" s="1"/>
  <c r="K52" i="4"/>
  <c r="L52" i="4" s="1"/>
  <c r="N52" i="4" s="1"/>
  <c r="K54" i="4"/>
  <c r="K56" i="4"/>
  <c r="L56" i="4" s="1"/>
  <c r="N56" i="4" s="1"/>
  <c r="K60" i="4"/>
  <c r="K51" i="3"/>
  <c r="L51" i="3" s="1"/>
  <c r="N51" i="3" s="1"/>
  <c r="K54" i="3"/>
  <c r="L54" i="3" s="1"/>
  <c r="N54" i="3" s="1"/>
  <c r="K59" i="3"/>
  <c r="L59" i="3" s="1"/>
  <c r="N59" i="3" s="1"/>
  <c r="L60" i="3"/>
  <c r="N60" i="3" s="1"/>
  <c r="K10" i="4"/>
  <c r="L10" i="4" s="1"/>
  <c r="N10" i="4" s="1"/>
  <c r="N12" i="4"/>
  <c r="N14" i="4"/>
  <c r="N22" i="4"/>
  <c r="N31" i="4"/>
  <c r="N47" i="4"/>
  <c r="L60" i="4"/>
  <c r="N60" i="4" s="1"/>
  <c r="L62" i="4"/>
  <c r="N62" i="4" s="1"/>
  <c r="L63" i="4"/>
  <c r="L65" i="4"/>
  <c r="N65" i="4" s="1"/>
  <c r="L66" i="4"/>
  <c r="N66" i="4" s="1"/>
  <c r="L67" i="4"/>
  <c r="N67" i="4" s="1"/>
  <c r="L9" i="5"/>
  <c r="N9" i="5" s="1"/>
  <c r="L12" i="5"/>
  <c r="L13" i="5"/>
  <c r="N13" i="5" s="1"/>
  <c r="L16" i="5"/>
  <c r="L17" i="5"/>
  <c r="N17" i="5" s="1"/>
  <c r="L20" i="5"/>
  <c r="L21" i="5"/>
  <c r="N21" i="5" s="1"/>
  <c r="L22" i="5"/>
  <c r="N22" i="5" s="1"/>
  <c r="L23" i="5"/>
  <c r="N23" i="5" s="1"/>
  <c r="L24" i="5"/>
  <c r="L25" i="5"/>
  <c r="N25" i="5" s="1"/>
  <c r="L28" i="5"/>
  <c r="L29" i="5"/>
  <c r="N29" i="5" s="1"/>
  <c r="L32" i="5"/>
  <c r="L33" i="5"/>
  <c r="N33" i="5" s="1"/>
  <c r="L34" i="5"/>
  <c r="N34" i="5" s="1"/>
  <c r="L36" i="5"/>
  <c r="L37" i="5"/>
  <c r="N37" i="5" s="1"/>
  <c r="L38" i="5"/>
  <c r="N38" i="5" s="1"/>
  <c r="L39" i="5"/>
  <c r="N39" i="5" s="1"/>
  <c r="L44" i="5"/>
  <c r="N44" i="5" s="1"/>
  <c r="K61" i="4"/>
  <c r="K62" i="4"/>
  <c r="K64" i="4"/>
  <c r="L64" i="4" s="1"/>
  <c r="N64" i="4" s="1"/>
  <c r="K65" i="4"/>
  <c r="K66" i="4"/>
  <c r="L61" i="4"/>
  <c r="N61" i="4" s="1"/>
  <c r="N63" i="4"/>
  <c r="N12" i="5"/>
  <c r="N16" i="5"/>
  <c r="N20" i="5"/>
  <c r="N24" i="5"/>
  <c r="N28" i="5"/>
  <c r="N32" i="5"/>
  <c r="N36" i="5"/>
  <c r="K10" i="5"/>
  <c r="L10" i="5" s="1"/>
  <c r="N10" i="5" s="1"/>
  <c r="K14" i="5"/>
  <c r="L14" i="5" s="1"/>
  <c r="N14" i="5" s="1"/>
  <c r="K18" i="5"/>
  <c r="L18" i="5" s="1"/>
  <c r="N18" i="5" s="1"/>
  <c r="K22" i="5"/>
  <c r="K26" i="5"/>
  <c r="L26" i="5" s="1"/>
  <c r="N26" i="5" s="1"/>
  <c r="K30" i="5"/>
  <c r="L30" i="5" s="1"/>
  <c r="N30" i="5" s="1"/>
  <c r="K34" i="5"/>
  <c r="K38" i="5"/>
  <c r="K44" i="5"/>
  <c r="L45" i="5"/>
  <c r="N45" i="5" s="1"/>
  <c r="L12" i="6"/>
  <c r="N12" i="6" s="1"/>
  <c r="L15" i="6"/>
  <c r="N15" i="6" s="1"/>
  <c r="L19" i="6"/>
  <c r="N19" i="6" s="1"/>
  <c r="L22" i="6"/>
  <c r="L26" i="6"/>
  <c r="N26" i="6" s="1"/>
  <c r="L31" i="6"/>
  <c r="N31" i="6" s="1"/>
  <c r="L34" i="6"/>
  <c r="L41" i="6"/>
  <c r="N41" i="6" s="1"/>
  <c r="K11" i="5"/>
  <c r="L11" i="5" s="1"/>
  <c r="N11" i="5" s="1"/>
  <c r="K15" i="5"/>
  <c r="L15" i="5" s="1"/>
  <c r="N15" i="5" s="1"/>
  <c r="K19" i="5"/>
  <c r="L19" i="5" s="1"/>
  <c r="N19" i="5" s="1"/>
  <c r="K23" i="5"/>
  <c r="K27" i="5"/>
  <c r="L27" i="5" s="1"/>
  <c r="N27" i="5" s="1"/>
  <c r="K31" i="5"/>
  <c r="L31" i="5" s="1"/>
  <c r="N31" i="5" s="1"/>
  <c r="K35" i="5"/>
  <c r="L35" i="5" s="1"/>
  <c r="N35" i="5" s="1"/>
  <c r="K39" i="5"/>
  <c r="K40" i="5"/>
  <c r="L40" i="5" s="1"/>
  <c r="N40" i="5" s="1"/>
  <c r="K41" i="5"/>
  <c r="K39" i="6"/>
  <c r="K32" i="6"/>
  <c r="L32" i="6" s="1"/>
  <c r="N32" i="6" s="1"/>
  <c r="K31" i="6"/>
  <c r="K30" i="6"/>
  <c r="L30" i="6" s="1"/>
  <c r="N30" i="6" s="1"/>
  <c r="K15" i="6"/>
  <c r="K11" i="6"/>
  <c r="L11" i="6" s="1"/>
  <c r="N11" i="6" s="1"/>
  <c r="K42" i="6"/>
  <c r="L42" i="6" s="1"/>
  <c r="N42" i="6" s="1"/>
  <c r="K34" i="6"/>
  <c r="K43" i="6"/>
  <c r="K35" i="6"/>
  <c r="L35" i="6" s="1"/>
  <c r="N35" i="6" s="1"/>
  <c r="K24" i="6"/>
  <c r="K23" i="6"/>
  <c r="L23" i="6" s="1"/>
  <c r="N23" i="6" s="1"/>
  <c r="K22" i="6"/>
  <c r="K17" i="6"/>
  <c r="L17" i="6" s="1"/>
  <c r="N17" i="6" s="1"/>
  <c r="K13" i="6"/>
  <c r="L13" i="6" s="1"/>
  <c r="N13" i="6" s="1"/>
  <c r="K38" i="6"/>
  <c r="L38" i="6" s="1"/>
  <c r="N38" i="6" s="1"/>
  <c r="K26" i="6"/>
  <c r="K8" i="6"/>
  <c r="L8" i="6" s="1"/>
  <c r="N8" i="6" s="1"/>
  <c r="L9" i="6"/>
  <c r="N9" i="6" s="1"/>
  <c r="L12" i="7"/>
  <c r="N12" i="7" s="1"/>
  <c r="L20" i="7"/>
  <c r="N20" i="7" s="1"/>
  <c r="L28" i="7"/>
  <c r="L31" i="7"/>
  <c r="N31" i="7" s="1"/>
  <c r="L32" i="7"/>
  <c r="P8" i="8"/>
  <c r="L13" i="8"/>
  <c r="N13" i="8" s="1"/>
  <c r="K8" i="5"/>
  <c r="L8" i="5" s="1"/>
  <c r="N8" i="5" s="1"/>
  <c r="L41" i="5"/>
  <c r="N41" i="5" s="1"/>
  <c r="K43" i="5"/>
  <c r="K10" i="6"/>
  <c r="L10" i="6" s="1"/>
  <c r="N10" i="6" s="1"/>
  <c r="K12" i="6"/>
  <c r="K14" i="6"/>
  <c r="L14" i="6" s="1"/>
  <c r="N14" i="6" s="1"/>
  <c r="K16" i="6"/>
  <c r="L16" i="6" s="1"/>
  <c r="N16" i="6" s="1"/>
  <c r="K18" i="6"/>
  <c r="L18" i="6" s="1"/>
  <c r="N18" i="6" s="1"/>
  <c r="K19" i="6"/>
  <c r="K20" i="6"/>
  <c r="L20" i="6" s="1"/>
  <c r="N20" i="6" s="1"/>
  <c r="K27" i="6"/>
  <c r="L27" i="6" s="1"/>
  <c r="N27" i="6" s="1"/>
  <c r="K28" i="6"/>
  <c r="K42" i="5"/>
  <c r="L42" i="5" s="1"/>
  <c r="N42" i="5" s="1"/>
  <c r="L43" i="5"/>
  <c r="N43" i="5" s="1"/>
  <c r="N22" i="6"/>
  <c r="K25" i="6"/>
  <c r="L25" i="6" s="1"/>
  <c r="N25" i="6" s="1"/>
  <c r="L39" i="6"/>
  <c r="N39" i="6" s="1"/>
  <c r="K8" i="7"/>
  <c r="L8" i="7" s="1"/>
  <c r="N8" i="7" s="1"/>
  <c r="L9" i="7"/>
  <c r="K16" i="7"/>
  <c r="L16" i="7" s="1"/>
  <c r="N16" i="7" s="1"/>
  <c r="K24" i="7"/>
  <c r="L24" i="7" s="1"/>
  <c r="N24" i="7" s="1"/>
  <c r="L25" i="7"/>
  <c r="N25" i="7" s="1"/>
  <c r="N32" i="7"/>
  <c r="K32" i="7"/>
  <c r="L33" i="7"/>
  <c r="N33" i="7" s="1"/>
  <c r="K9" i="8"/>
  <c r="L9" i="8" s="1"/>
  <c r="N9" i="8" s="1"/>
  <c r="L10" i="8"/>
  <c r="K21" i="6"/>
  <c r="L21" i="6" s="1"/>
  <c r="N21" i="6" s="1"/>
  <c r="L28" i="6"/>
  <c r="N28" i="6" s="1"/>
  <c r="K37" i="6"/>
  <c r="L37" i="6" s="1"/>
  <c r="N37" i="6" s="1"/>
  <c r="K40" i="6"/>
  <c r="K45" i="6"/>
  <c r="L45" i="6" s="1"/>
  <c r="N45" i="6" s="1"/>
  <c r="K13" i="7"/>
  <c r="K15" i="7"/>
  <c r="L15" i="7" s="1"/>
  <c r="N15" i="7" s="1"/>
  <c r="K18" i="7"/>
  <c r="L18" i="7" s="1"/>
  <c r="N18" i="7" s="1"/>
  <c r="K21" i="7"/>
  <c r="L21" i="7" s="1"/>
  <c r="N21" i="7" s="1"/>
  <c r="K23" i="7"/>
  <c r="L23" i="7" s="1"/>
  <c r="N23" i="7" s="1"/>
  <c r="K26" i="7"/>
  <c r="K29" i="7"/>
  <c r="L29" i="7" s="1"/>
  <c r="N29" i="7" s="1"/>
  <c r="K31" i="7"/>
  <c r="K34" i="7"/>
  <c r="L34" i="7" s="1"/>
  <c r="N34" i="7" s="1"/>
  <c r="K37" i="7"/>
  <c r="K16" i="8"/>
  <c r="L16" i="8" s="1"/>
  <c r="N16" i="8" s="1"/>
  <c r="L24" i="6"/>
  <c r="N24" i="6" s="1"/>
  <c r="K33" i="6"/>
  <c r="L33" i="6" s="1"/>
  <c r="N33" i="6" s="1"/>
  <c r="N34" i="6"/>
  <c r="L43" i="6"/>
  <c r="N43" i="6" s="1"/>
  <c r="K12" i="7"/>
  <c r="L13" i="7"/>
  <c r="N13" i="7" s="1"/>
  <c r="K20" i="7"/>
  <c r="N28" i="7"/>
  <c r="K28" i="7"/>
  <c r="K36" i="7"/>
  <c r="L36" i="7" s="1"/>
  <c r="N36" i="7" s="1"/>
  <c r="L37" i="7"/>
  <c r="N37" i="7" s="1"/>
  <c r="K13" i="8"/>
  <c r="L14" i="8"/>
  <c r="N14" i="8" s="1"/>
  <c r="K29" i="6"/>
  <c r="L29" i="6" s="1"/>
  <c r="N29" i="6" s="1"/>
  <c r="K36" i="6"/>
  <c r="L36" i="6" s="1"/>
  <c r="N36" i="6" s="1"/>
  <c r="L40" i="6"/>
  <c r="N40" i="6" s="1"/>
  <c r="K41" i="6"/>
  <c r="K44" i="6"/>
  <c r="L44" i="6" s="1"/>
  <c r="N44" i="6" s="1"/>
  <c r="N9" i="7"/>
  <c r="L10" i="7"/>
  <c r="N10" i="7" s="1"/>
  <c r="K11" i="7"/>
  <c r="L11" i="7" s="1"/>
  <c r="N11" i="7" s="1"/>
  <c r="K14" i="7"/>
  <c r="L14" i="7" s="1"/>
  <c r="N14" i="7" s="1"/>
  <c r="K17" i="7"/>
  <c r="L17" i="7" s="1"/>
  <c r="N17" i="7" s="1"/>
  <c r="K19" i="7"/>
  <c r="L19" i="7" s="1"/>
  <c r="N19" i="7" s="1"/>
  <c r="K22" i="7"/>
  <c r="L22" i="7" s="1"/>
  <c r="N22" i="7" s="1"/>
  <c r="L26" i="7"/>
  <c r="N26" i="7" s="1"/>
  <c r="K27" i="7"/>
  <c r="L27" i="7" s="1"/>
  <c r="N27" i="7" s="1"/>
  <c r="K30" i="7"/>
  <c r="L30" i="7" s="1"/>
  <c r="N30" i="7" s="1"/>
  <c r="K35" i="7"/>
  <c r="L35" i="7" s="1"/>
  <c r="N35" i="7" s="1"/>
  <c r="K38" i="7"/>
  <c r="L38" i="7" s="1"/>
  <c r="N38" i="7" s="1"/>
  <c r="N10" i="8"/>
  <c r="L11" i="8"/>
  <c r="N11" i="8" s="1"/>
  <c r="K12" i="8"/>
  <c r="L12" i="8" s="1"/>
  <c r="N12" i="8" s="1"/>
  <c r="K15" i="8"/>
  <c r="L15" i="8" s="1"/>
  <c r="N15" i="8" s="1"/>
  <c r="P17" i="7" l="1"/>
  <c r="O17" i="7"/>
  <c r="P37" i="7"/>
  <c r="O37" i="7"/>
  <c r="P37" i="6"/>
  <c r="O37" i="6"/>
  <c r="P25" i="7"/>
  <c r="O25" i="7"/>
  <c r="P15" i="8"/>
  <c r="O15" i="8"/>
  <c r="P14" i="7"/>
  <c r="O14" i="7"/>
  <c r="P29" i="6"/>
  <c r="O29" i="6"/>
  <c r="P33" i="6"/>
  <c r="O33" i="6"/>
  <c r="P23" i="7"/>
  <c r="O23" i="7"/>
  <c r="P33" i="7"/>
  <c r="O33" i="7"/>
  <c r="P39" i="6"/>
  <c r="O39" i="6"/>
  <c r="P8" i="5"/>
  <c r="O8" i="5"/>
  <c r="O9" i="6"/>
  <c r="P9" i="6"/>
  <c r="O42" i="6"/>
  <c r="P42" i="6"/>
  <c r="P27" i="5"/>
  <c r="O27" i="5"/>
  <c r="O18" i="5"/>
  <c r="P18" i="5"/>
  <c r="P33" i="3"/>
  <c r="O33" i="3"/>
  <c r="O9" i="4"/>
  <c r="P9" i="4"/>
  <c r="P35" i="4"/>
  <c r="O35" i="4"/>
  <c r="P49" i="3"/>
  <c r="O49" i="3"/>
  <c r="O31" i="3"/>
  <c r="P31" i="3"/>
  <c r="P113" i="2"/>
  <c r="O113" i="2"/>
  <c r="P97" i="2"/>
  <c r="O97" i="2"/>
  <c r="P81" i="2"/>
  <c r="O81" i="2"/>
  <c r="P53" i="2"/>
  <c r="O53" i="2"/>
  <c r="O17" i="2"/>
  <c r="P17" i="2"/>
  <c r="O82" i="2"/>
  <c r="P82" i="2"/>
  <c r="O114" i="2"/>
  <c r="P114" i="2"/>
  <c r="P80" i="2"/>
  <c r="O80" i="2"/>
  <c r="P112" i="2"/>
  <c r="O112" i="2"/>
  <c r="O19" i="2"/>
  <c r="P19" i="2"/>
  <c r="P12" i="8"/>
  <c r="O12" i="8"/>
  <c r="P22" i="7"/>
  <c r="O22" i="7"/>
  <c r="P14" i="8"/>
  <c r="O14" i="8"/>
  <c r="O24" i="6"/>
  <c r="P24" i="6"/>
  <c r="P45" i="6"/>
  <c r="O45" i="6"/>
  <c r="P21" i="6"/>
  <c r="O21" i="6"/>
  <c r="O16" i="7"/>
  <c r="P16" i="7"/>
  <c r="O18" i="6"/>
  <c r="P18" i="6"/>
  <c r="P10" i="6"/>
  <c r="O10" i="6"/>
  <c r="O13" i="8"/>
  <c r="P13" i="8"/>
  <c r="P17" i="6"/>
  <c r="O17" i="6"/>
  <c r="P35" i="6"/>
  <c r="O35" i="6"/>
  <c r="P11" i="6"/>
  <c r="O11" i="6"/>
  <c r="P32" i="6"/>
  <c r="O32" i="6"/>
  <c r="O30" i="5"/>
  <c r="P30" i="5"/>
  <c r="O14" i="5"/>
  <c r="P14" i="5"/>
  <c r="P44" i="5"/>
  <c r="O44" i="5"/>
  <c r="P23" i="5"/>
  <c r="O23" i="5"/>
  <c r="P10" i="4"/>
  <c r="O10" i="4"/>
  <c r="P51" i="3"/>
  <c r="O51" i="3"/>
  <c r="P52" i="4"/>
  <c r="O52" i="4"/>
  <c r="P44" i="4"/>
  <c r="O44" i="4"/>
  <c r="P36" i="4"/>
  <c r="O36" i="4"/>
  <c r="P28" i="4"/>
  <c r="O28" i="4"/>
  <c r="P20" i="4"/>
  <c r="O20" i="4"/>
  <c r="P61" i="3"/>
  <c r="O61" i="3"/>
  <c r="P45" i="3"/>
  <c r="O45" i="3"/>
  <c r="P29" i="3"/>
  <c r="O29" i="3"/>
  <c r="P13" i="3"/>
  <c r="O13" i="3"/>
  <c r="O59" i="4"/>
  <c r="P59" i="4"/>
  <c r="P23" i="4"/>
  <c r="O23" i="4"/>
  <c r="P39" i="4"/>
  <c r="O39" i="4"/>
  <c r="P55" i="4"/>
  <c r="O55" i="4"/>
  <c r="O58" i="3"/>
  <c r="P58" i="3"/>
  <c r="P8" i="3"/>
  <c r="O8" i="3"/>
  <c r="P15" i="4"/>
  <c r="O15" i="4"/>
  <c r="O62" i="3"/>
  <c r="P62" i="3"/>
  <c r="O43" i="3"/>
  <c r="P43" i="3"/>
  <c r="O27" i="3"/>
  <c r="P27" i="3"/>
  <c r="O11" i="3"/>
  <c r="P11" i="3"/>
  <c r="O66" i="2"/>
  <c r="P66" i="2"/>
  <c r="P111" i="2"/>
  <c r="O111" i="2"/>
  <c r="P103" i="2"/>
  <c r="O103" i="2"/>
  <c r="P95" i="2"/>
  <c r="O95" i="2"/>
  <c r="P87" i="2"/>
  <c r="O87" i="2"/>
  <c r="P79" i="2"/>
  <c r="O79" i="2"/>
  <c r="P71" i="2"/>
  <c r="O71" i="2"/>
  <c r="P63" i="2"/>
  <c r="O63" i="2"/>
  <c r="P49" i="2"/>
  <c r="O49" i="2"/>
  <c r="P33" i="2"/>
  <c r="O33" i="2"/>
  <c r="O11" i="2"/>
  <c r="P11" i="2"/>
  <c r="O86" i="2"/>
  <c r="P86" i="2"/>
  <c r="O102" i="2"/>
  <c r="P102" i="2"/>
  <c r="P68" i="2"/>
  <c r="O68" i="2"/>
  <c r="P84" i="2"/>
  <c r="O84" i="2"/>
  <c r="P100" i="2"/>
  <c r="O100" i="2"/>
  <c r="P67" i="2"/>
  <c r="O67" i="2"/>
  <c r="O47" i="2"/>
  <c r="P47" i="2"/>
  <c r="O31" i="2"/>
  <c r="P31" i="2"/>
  <c r="O13" i="2"/>
  <c r="P13" i="2"/>
  <c r="P36" i="6"/>
  <c r="O36" i="6"/>
  <c r="P15" i="7"/>
  <c r="O15" i="7"/>
  <c r="O8" i="7"/>
  <c r="P8" i="7"/>
  <c r="P38" i="7"/>
  <c r="O38" i="7"/>
  <c r="P44" i="6"/>
  <c r="O44" i="6"/>
  <c r="O36" i="7"/>
  <c r="P36" i="7"/>
  <c r="P13" i="7"/>
  <c r="O13" i="7"/>
  <c r="P34" i="7"/>
  <c r="O34" i="7"/>
  <c r="O24" i="7"/>
  <c r="P24" i="7"/>
  <c r="P42" i="5"/>
  <c r="O42" i="5"/>
  <c r="P13" i="6"/>
  <c r="O13" i="6"/>
  <c r="P40" i="5"/>
  <c r="O40" i="5"/>
  <c r="P11" i="5"/>
  <c r="O11" i="5"/>
  <c r="O54" i="3"/>
  <c r="P54" i="3"/>
  <c r="O52" i="3"/>
  <c r="P52" i="3"/>
  <c r="P17" i="3"/>
  <c r="O17" i="3"/>
  <c r="P19" i="4"/>
  <c r="O19" i="4"/>
  <c r="P51" i="4"/>
  <c r="O51" i="4"/>
  <c r="O47" i="3"/>
  <c r="P47" i="3"/>
  <c r="O15" i="3"/>
  <c r="P15" i="3"/>
  <c r="P69" i="2"/>
  <c r="O69" i="2"/>
  <c r="P105" i="2"/>
  <c r="O105" i="2"/>
  <c r="P89" i="2"/>
  <c r="O89" i="2"/>
  <c r="P73" i="2"/>
  <c r="O73" i="2"/>
  <c r="P37" i="2"/>
  <c r="O37" i="2"/>
  <c r="O15" i="2"/>
  <c r="P15" i="2"/>
  <c r="O98" i="2"/>
  <c r="P98" i="2"/>
  <c r="P96" i="2"/>
  <c r="O96" i="2"/>
  <c r="O51" i="2"/>
  <c r="P51" i="2"/>
  <c r="O35" i="2"/>
  <c r="P35" i="2"/>
  <c r="P35" i="7"/>
  <c r="O35" i="7"/>
  <c r="P11" i="7"/>
  <c r="O11" i="7"/>
  <c r="P21" i="7"/>
  <c r="O21" i="7"/>
  <c r="P30" i="7"/>
  <c r="O30" i="7"/>
  <c r="P19" i="7"/>
  <c r="O19" i="7"/>
  <c r="P43" i="6"/>
  <c r="O43" i="6"/>
  <c r="P16" i="8"/>
  <c r="O16" i="8"/>
  <c r="P29" i="7"/>
  <c r="O29" i="7"/>
  <c r="P18" i="7"/>
  <c r="O18" i="7"/>
  <c r="P27" i="6"/>
  <c r="O27" i="6"/>
  <c r="O16" i="6"/>
  <c r="P16" i="6"/>
  <c r="O20" i="7"/>
  <c r="P20" i="7"/>
  <c r="P35" i="5"/>
  <c r="O35" i="5"/>
  <c r="P19" i="5"/>
  <c r="O19" i="5"/>
  <c r="P19" i="6"/>
  <c r="O19" i="6"/>
  <c r="O26" i="5"/>
  <c r="P26" i="5"/>
  <c r="O10" i="5"/>
  <c r="P10" i="5"/>
  <c r="P64" i="4"/>
  <c r="O64" i="4"/>
  <c r="P39" i="5"/>
  <c r="O39" i="5"/>
  <c r="P67" i="4"/>
  <c r="O67" i="4"/>
  <c r="P50" i="4"/>
  <c r="O50" i="4"/>
  <c r="P42" i="4"/>
  <c r="O42" i="4"/>
  <c r="P34" i="4"/>
  <c r="O34" i="4"/>
  <c r="P26" i="4"/>
  <c r="O26" i="4"/>
  <c r="P18" i="4"/>
  <c r="O18" i="4"/>
  <c r="P57" i="3"/>
  <c r="O57" i="3"/>
  <c r="P41" i="3"/>
  <c r="O41" i="3"/>
  <c r="P25" i="3"/>
  <c r="O25" i="3"/>
  <c r="P9" i="3"/>
  <c r="O9" i="3"/>
  <c r="O17" i="4"/>
  <c r="P17" i="4"/>
  <c r="O33" i="4"/>
  <c r="P33" i="4"/>
  <c r="O49" i="4"/>
  <c r="P49" i="4"/>
  <c r="O58" i="4"/>
  <c r="P58" i="4"/>
  <c r="P27" i="4"/>
  <c r="O27" i="4"/>
  <c r="P43" i="4"/>
  <c r="O43" i="4"/>
  <c r="P8" i="4"/>
  <c r="O8" i="4"/>
  <c r="O56" i="3"/>
  <c r="P56" i="3"/>
  <c r="O39" i="3"/>
  <c r="P39" i="3"/>
  <c r="O23" i="3"/>
  <c r="P23" i="3"/>
  <c r="P65" i="2"/>
  <c r="O65" i="2"/>
  <c r="P109" i="2"/>
  <c r="O109" i="2"/>
  <c r="P101" i="2"/>
  <c r="O101" i="2"/>
  <c r="P93" i="2"/>
  <c r="O93" i="2"/>
  <c r="P85" i="2"/>
  <c r="O85" i="2"/>
  <c r="P77" i="2"/>
  <c r="O77" i="2"/>
  <c r="O70" i="2"/>
  <c r="P70" i="2"/>
  <c r="P61" i="2"/>
  <c r="O61" i="2"/>
  <c r="P45" i="2"/>
  <c r="O45" i="2"/>
  <c r="P29" i="2"/>
  <c r="O29" i="2"/>
  <c r="O74" i="2"/>
  <c r="P74" i="2"/>
  <c r="O90" i="2"/>
  <c r="P90" i="2"/>
  <c r="O106" i="2"/>
  <c r="P106" i="2"/>
  <c r="P72" i="2"/>
  <c r="O72" i="2"/>
  <c r="P88" i="2"/>
  <c r="O88" i="2"/>
  <c r="P104" i="2"/>
  <c r="O104" i="2"/>
  <c r="O43" i="2"/>
  <c r="P43" i="2"/>
  <c r="O27" i="2"/>
  <c r="P27" i="2"/>
  <c r="P27" i="7"/>
  <c r="O27" i="7"/>
  <c r="O9" i="8"/>
  <c r="P9" i="8"/>
  <c r="O8" i="8"/>
  <c r="O43" i="5"/>
  <c r="P43" i="5"/>
  <c r="P20" i="6"/>
  <c r="O20" i="6"/>
  <c r="P14" i="6"/>
  <c r="O14" i="6"/>
  <c r="O41" i="5"/>
  <c r="P41" i="5"/>
  <c r="O12" i="7"/>
  <c r="P12" i="7"/>
  <c r="O38" i="6"/>
  <c r="P38" i="6"/>
  <c r="O23" i="6"/>
  <c r="P23" i="6"/>
  <c r="O30" i="6"/>
  <c r="P30" i="6"/>
  <c r="P31" i="5"/>
  <c r="O31" i="5"/>
  <c r="P15" i="5"/>
  <c r="O15" i="5"/>
  <c r="P31" i="6"/>
  <c r="O31" i="6"/>
  <c r="P15" i="6"/>
  <c r="O15" i="6"/>
  <c r="P60" i="4"/>
  <c r="O60" i="4"/>
  <c r="P59" i="3"/>
  <c r="O59" i="3"/>
  <c r="P56" i="4"/>
  <c r="O56" i="4"/>
  <c r="P48" i="4"/>
  <c r="O48" i="4"/>
  <c r="P40" i="4"/>
  <c r="O40" i="4"/>
  <c r="P32" i="4"/>
  <c r="O32" i="4"/>
  <c r="P24" i="4"/>
  <c r="O24" i="4"/>
  <c r="P16" i="4"/>
  <c r="O16" i="4"/>
  <c r="P37" i="3"/>
  <c r="O37" i="3"/>
  <c r="P21" i="3"/>
  <c r="O21" i="3"/>
  <c r="O11" i="4"/>
  <c r="P11" i="4"/>
  <c r="O50" i="3"/>
  <c r="P50" i="3"/>
  <c r="P53" i="3"/>
  <c r="O53" i="3"/>
  <c r="O35" i="3"/>
  <c r="P35" i="3"/>
  <c r="O19" i="3"/>
  <c r="P19" i="3"/>
  <c r="P21" i="2"/>
  <c r="O21" i="2"/>
  <c r="P107" i="2"/>
  <c r="O107" i="2"/>
  <c r="P99" i="2"/>
  <c r="O99" i="2"/>
  <c r="P91" i="2"/>
  <c r="O91" i="2"/>
  <c r="P83" i="2"/>
  <c r="O83" i="2"/>
  <c r="P75" i="2"/>
  <c r="O75" i="2"/>
  <c r="P57" i="2"/>
  <c r="O57" i="2"/>
  <c r="P41" i="2"/>
  <c r="O41" i="2"/>
  <c r="P25" i="2"/>
  <c r="O25" i="2"/>
  <c r="P8" i="2"/>
  <c r="O8" i="2"/>
  <c r="O9" i="2"/>
  <c r="O78" i="2"/>
  <c r="P78" i="2"/>
  <c r="O94" i="2"/>
  <c r="P94" i="2"/>
  <c r="O110" i="2"/>
  <c r="P110" i="2"/>
  <c r="P76" i="2"/>
  <c r="O76" i="2"/>
  <c r="P92" i="2"/>
  <c r="O92" i="2"/>
  <c r="P108" i="2"/>
  <c r="O108" i="2"/>
  <c r="O55" i="2"/>
  <c r="P55" i="2"/>
  <c r="O39" i="2"/>
  <c r="P39" i="2"/>
  <c r="O23" i="2"/>
  <c r="P23" i="2"/>
  <c r="P48" i="3"/>
  <c r="O48" i="3"/>
  <c r="P44" i="3"/>
  <c r="O44" i="3"/>
  <c r="P40" i="3"/>
  <c r="O40" i="3"/>
  <c r="P36" i="3"/>
  <c r="O36" i="3"/>
  <c r="P32" i="3"/>
  <c r="O32" i="3"/>
  <c r="P28" i="3"/>
  <c r="O28" i="3"/>
  <c r="P24" i="3"/>
  <c r="O24" i="3"/>
  <c r="P20" i="3"/>
  <c r="O20" i="3"/>
  <c r="P16" i="3"/>
  <c r="O16" i="3"/>
  <c r="P12" i="3"/>
  <c r="O12" i="3"/>
  <c r="P40" i="2"/>
  <c r="O40" i="2"/>
  <c r="P32" i="2"/>
  <c r="O32" i="2"/>
  <c r="P24" i="2"/>
  <c r="O24" i="2"/>
  <c r="P16" i="2"/>
  <c r="O16" i="2"/>
  <c r="F6" i="1"/>
  <c r="P44" i="2"/>
  <c r="O44" i="2"/>
  <c r="O28" i="7"/>
  <c r="P28" i="7"/>
  <c r="O22" i="6"/>
  <c r="P22" i="6"/>
  <c r="P32" i="5"/>
  <c r="O32" i="5"/>
  <c r="P16" i="5"/>
  <c r="O16" i="5"/>
  <c r="P61" i="4"/>
  <c r="O61" i="4"/>
  <c r="P33" i="5"/>
  <c r="O33" i="5"/>
  <c r="P25" i="5"/>
  <c r="O25" i="5"/>
  <c r="P17" i="5"/>
  <c r="O17" i="5"/>
  <c r="P9" i="5"/>
  <c r="O9" i="5"/>
  <c r="O57" i="4"/>
  <c r="P57" i="4"/>
  <c r="O53" i="4"/>
  <c r="P53" i="4"/>
  <c r="O45" i="4"/>
  <c r="P45" i="4"/>
  <c r="O41" i="4"/>
  <c r="P41" i="4"/>
  <c r="O37" i="4"/>
  <c r="P37" i="4"/>
  <c r="O29" i="4"/>
  <c r="P29" i="4"/>
  <c r="O25" i="4"/>
  <c r="P25" i="4"/>
  <c r="O21" i="4"/>
  <c r="P21" i="4"/>
  <c r="O13" i="4"/>
  <c r="P13" i="4"/>
  <c r="P11" i="8"/>
  <c r="O11" i="8"/>
  <c r="P26" i="7"/>
  <c r="O26" i="7"/>
  <c r="P46" i="3"/>
  <c r="O46" i="3"/>
  <c r="P38" i="3"/>
  <c r="O38" i="3"/>
  <c r="P30" i="3"/>
  <c r="O30" i="3"/>
  <c r="P22" i="3"/>
  <c r="O22" i="3"/>
  <c r="P14" i="3"/>
  <c r="O14" i="3"/>
  <c r="P62" i="2"/>
  <c r="O62" i="2"/>
  <c r="P54" i="2"/>
  <c r="O54" i="2"/>
  <c r="P46" i="2"/>
  <c r="O46" i="2"/>
  <c r="P38" i="2"/>
  <c r="O38" i="2"/>
  <c r="P30" i="2"/>
  <c r="O30" i="2"/>
  <c r="P22" i="2"/>
  <c r="O22" i="2"/>
  <c r="P14" i="2"/>
  <c r="O14" i="2"/>
  <c r="P60" i="2"/>
  <c r="O60" i="2"/>
  <c r="P56" i="2"/>
  <c r="O56" i="2"/>
  <c r="P52" i="2"/>
  <c r="O52" i="2"/>
  <c r="P48" i="2"/>
  <c r="O48" i="2"/>
  <c r="P25" i="6"/>
  <c r="O25" i="6"/>
  <c r="P8" i="6"/>
  <c r="O8" i="6"/>
  <c r="O26" i="6"/>
  <c r="P26" i="6"/>
  <c r="P24" i="5"/>
  <c r="O24" i="5"/>
  <c r="P37" i="5"/>
  <c r="O37" i="5"/>
  <c r="P29" i="5"/>
  <c r="O29" i="5"/>
  <c r="P21" i="5"/>
  <c r="O21" i="5"/>
  <c r="P13" i="5"/>
  <c r="O13" i="5"/>
  <c r="P65" i="4"/>
  <c r="O65" i="4"/>
  <c r="P22" i="4"/>
  <c r="O22" i="4"/>
  <c r="P10" i="8"/>
  <c r="O10" i="8"/>
  <c r="P10" i="7"/>
  <c r="O10" i="7"/>
  <c r="P40" i="6"/>
  <c r="O40" i="6"/>
  <c r="O34" i="6"/>
  <c r="P34" i="6"/>
  <c r="P28" i="6"/>
  <c r="O28" i="6"/>
  <c r="O32" i="7"/>
  <c r="P32" i="7"/>
  <c r="O45" i="5"/>
  <c r="P45" i="5"/>
  <c r="P36" i="5"/>
  <c r="O36" i="5"/>
  <c r="P28" i="5"/>
  <c r="O28" i="5"/>
  <c r="P20" i="5"/>
  <c r="O20" i="5"/>
  <c r="P12" i="5"/>
  <c r="O12" i="5"/>
  <c r="P14" i="4"/>
  <c r="O14" i="4"/>
  <c r="O60" i="3"/>
  <c r="P60" i="3"/>
  <c r="O64" i="2"/>
  <c r="P64" i="2"/>
  <c r="P36" i="2"/>
  <c r="O36" i="2"/>
  <c r="P28" i="2"/>
  <c r="O28" i="2"/>
  <c r="P20" i="2"/>
  <c r="O20" i="2"/>
  <c r="O59" i="2"/>
  <c r="P59" i="2"/>
  <c r="P12" i="2"/>
  <c r="O12" i="2"/>
  <c r="P41" i="6"/>
  <c r="O41" i="6"/>
  <c r="P9" i="7"/>
  <c r="O9" i="7"/>
  <c r="P31" i="7"/>
  <c r="O31" i="7"/>
  <c r="O12" i="6"/>
  <c r="P12" i="6"/>
  <c r="P63" i="4"/>
  <c r="O63" i="4"/>
  <c r="O38" i="5"/>
  <c r="P38" i="5"/>
  <c r="O34" i="5"/>
  <c r="P34" i="5"/>
  <c r="O22" i="5"/>
  <c r="P22" i="5"/>
  <c r="O66" i="4"/>
  <c r="P66" i="4"/>
  <c r="O62" i="4"/>
  <c r="P62" i="4"/>
  <c r="P47" i="4"/>
  <c r="O47" i="4"/>
  <c r="P31" i="4"/>
  <c r="O31" i="4"/>
  <c r="P12" i="4"/>
  <c r="O12" i="4"/>
  <c r="P55" i="3"/>
  <c r="O55" i="3"/>
  <c r="P54" i="4"/>
  <c r="O54" i="4"/>
  <c r="P46" i="4"/>
  <c r="O46" i="4"/>
  <c r="P38" i="4"/>
  <c r="O38" i="4"/>
  <c r="P30" i="4"/>
  <c r="O30" i="4"/>
  <c r="P42" i="3"/>
  <c r="O42" i="3"/>
  <c r="P34" i="3"/>
  <c r="O34" i="3"/>
  <c r="P26" i="3"/>
  <c r="O26" i="3"/>
  <c r="P18" i="3"/>
  <c r="O18" i="3"/>
  <c r="P10" i="3"/>
  <c r="O10" i="3"/>
  <c r="P58" i="2"/>
  <c r="O58" i="2"/>
  <c r="P50" i="2"/>
  <c r="O50" i="2"/>
  <c r="P42" i="2"/>
  <c r="O42" i="2"/>
  <c r="P34" i="2"/>
  <c r="O34" i="2"/>
  <c r="P26" i="2"/>
  <c r="O26" i="2"/>
  <c r="P18" i="2"/>
  <c r="O18" i="2"/>
  <c r="P10" i="2"/>
  <c r="O10" i="2"/>
  <c r="J3" i="1"/>
  <c r="I5" i="1"/>
  <c r="I3" i="1"/>
  <c r="I2" i="1"/>
  <c r="I4" i="1"/>
  <c r="J2" i="1"/>
  <c r="J5" i="1"/>
  <c r="J4" i="1"/>
  <c r="H2" i="1" l="1"/>
  <c r="H5" i="1"/>
  <c r="H4" i="1"/>
  <c r="H3" i="1"/>
  <c r="F7" i="1"/>
  <c r="J6" i="1"/>
  <c r="I6" i="1"/>
  <c r="H6" i="1" l="1"/>
  <c r="F8" i="1"/>
  <c r="J7" i="1"/>
  <c r="I7" i="1"/>
  <c r="H7" i="1" l="1"/>
  <c r="J8" i="1"/>
  <c r="I8" i="1"/>
  <c r="H8" i="1" l="1"/>
  <c r="I9" i="1"/>
  <c r="J9" i="1"/>
  <c r="H9" i="1"/>
</calcChain>
</file>

<file path=xl/sharedStrings.xml><?xml version="1.0" encoding="utf-8"?>
<sst xmlns="http://schemas.openxmlformats.org/spreadsheetml/2006/main" count="506" uniqueCount="217">
  <si>
    <t>CALIDAD JURÍDICA</t>
  </si>
  <si>
    <t>ESTAMENTO</t>
  </si>
  <si>
    <t>CARGO</t>
  </si>
  <si>
    <t>Prefijo</t>
  </si>
  <si>
    <t>Columna</t>
  </si>
  <si>
    <t>GRADO</t>
  </si>
  <si>
    <t>Nº DE VACANTES</t>
  </si>
  <si>
    <t>POSTULACIONES</t>
  </si>
  <si>
    <t>IDONEOS</t>
  </si>
  <si>
    <t>NO IDONEOS</t>
  </si>
  <si>
    <t>PLANTA</t>
  </si>
  <si>
    <t>P</t>
  </si>
  <si>
    <t>TÉCNICOS</t>
  </si>
  <si>
    <t>TÉCNICO</t>
  </si>
  <si>
    <t>T</t>
  </si>
  <si>
    <t>RESULTADOS PRELIMINARES CONCURSO INTERNO DE ENCASILLAMIENTO</t>
  </si>
  <si>
    <t>CONVOCATORIA 2025</t>
  </si>
  <si>
    <t>Estamento: Técnico</t>
  </si>
  <si>
    <t>GRADO: 17° E.U.S.</t>
  </si>
  <si>
    <t>ID</t>
  </si>
  <si>
    <t>Conocimientos Especificos</t>
  </si>
  <si>
    <t>Capacitación Pertinente</t>
  </si>
  <si>
    <t>Puntaje Desempeño</t>
  </si>
  <si>
    <t>Evaluación Desempeño</t>
  </si>
  <si>
    <t>Días - Antigüedad en el Servicio</t>
  </si>
  <si>
    <t>Antigüedad en el Servicio</t>
  </si>
  <si>
    <t>Días - Antigüedad en el Estamento</t>
  </si>
  <si>
    <t>Antigüedad en el Estamento</t>
  </si>
  <si>
    <t>Días - Antigüedad en otros Estamentos</t>
  </si>
  <si>
    <t>Antigüedad en otros Estamentos</t>
  </si>
  <si>
    <t>Experiencia Calificada</t>
  </si>
  <si>
    <t>Aptitud para el Cargo</t>
  </si>
  <si>
    <t>Puntaje Total</t>
  </si>
  <si>
    <t>Ranking</t>
  </si>
  <si>
    <t>Postulante Idoneo</t>
  </si>
  <si>
    <t>IV//00695</t>
  </si>
  <si>
    <t>IV//00475</t>
  </si>
  <si>
    <t>IV//00436</t>
  </si>
  <si>
    <t>IV//0050</t>
  </si>
  <si>
    <t>IV//00960</t>
  </si>
  <si>
    <t>IV//00723</t>
  </si>
  <si>
    <t>IV//00715</t>
  </si>
  <si>
    <t>IV//0077</t>
  </si>
  <si>
    <t>IV//00446</t>
  </si>
  <si>
    <t>IV//0012</t>
  </si>
  <si>
    <t>IV//00463</t>
  </si>
  <si>
    <t>IV//00546</t>
  </si>
  <si>
    <t>IV//001074</t>
  </si>
  <si>
    <t>IV//0031</t>
  </si>
  <si>
    <t>IV//001</t>
  </si>
  <si>
    <t>IV//00498</t>
  </si>
  <si>
    <t>IV//00304</t>
  </si>
  <si>
    <t>IV//00437</t>
  </si>
  <si>
    <t>IV//00422</t>
  </si>
  <si>
    <t>IV//00160</t>
  </si>
  <si>
    <t>IV//00919</t>
  </si>
  <si>
    <t>IV//00234</t>
  </si>
  <si>
    <t>IV//00907</t>
  </si>
  <si>
    <t>IV//00564</t>
  </si>
  <si>
    <t>IV//001120</t>
  </si>
  <si>
    <t>IV//00408</t>
  </si>
  <si>
    <t>IV//0011</t>
  </si>
  <si>
    <t>IV//00513</t>
  </si>
  <si>
    <t>IV//001145</t>
  </si>
  <si>
    <t>IV//001009</t>
  </si>
  <si>
    <t>IV//001106</t>
  </si>
  <si>
    <t>IV//00737</t>
  </si>
  <si>
    <t>IV//00421</t>
  </si>
  <si>
    <t>IV//00152</t>
  </si>
  <si>
    <t>IV//00880</t>
  </si>
  <si>
    <t>IV//00679</t>
  </si>
  <si>
    <t>IV//0058</t>
  </si>
  <si>
    <t>IV//00665</t>
  </si>
  <si>
    <t>IV//00784</t>
  </si>
  <si>
    <t>IV//00271</t>
  </si>
  <si>
    <t>IV//00543</t>
  </si>
  <si>
    <t>IV//00680</t>
  </si>
  <si>
    <t>IV//00506</t>
  </si>
  <si>
    <t>IV//0043</t>
  </si>
  <si>
    <t>IV//001205</t>
  </si>
  <si>
    <t>IV//00561</t>
  </si>
  <si>
    <t>IV//00534</t>
  </si>
  <si>
    <t>IV//00644</t>
  </si>
  <si>
    <t>IV//00533</t>
  </si>
  <si>
    <t>IV//001201</t>
  </si>
  <si>
    <t>IV//00718</t>
  </si>
  <si>
    <t>IV//00270</t>
  </si>
  <si>
    <t>IV//00253</t>
  </si>
  <si>
    <t>IV//00288</t>
  </si>
  <si>
    <t>IV//00825</t>
  </si>
  <si>
    <t>IV//00473</t>
  </si>
  <si>
    <t>IV//00739</t>
  </si>
  <si>
    <t>IV//001206</t>
  </si>
  <si>
    <t>IV//0090</t>
  </si>
  <si>
    <t>IV//001169</t>
  </si>
  <si>
    <t>IV//001080</t>
  </si>
  <si>
    <t>IV//00404</t>
  </si>
  <si>
    <t>IV//00749</t>
  </si>
  <si>
    <t>IV//00983</t>
  </si>
  <si>
    <t>IV//00598</t>
  </si>
  <si>
    <t>IV//00279</t>
  </si>
  <si>
    <t>IV//00745</t>
  </si>
  <si>
    <t>IV//001151</t>
  </si>
  <si>
    <t>IV//0097</t>
  </si>
  <si>
    <t>IV//00931</t>
  </si>
  <si>
    <t>IV//00108</t>
  </si>
  <si>
    <t>IV//001086</t>
  </si>
  <si>
    <t>IV//00203</t>
  </si>
  <si>
    <t>IV//00884</t>
  </si>
  <si>
    <t>IV//00560</t>
  </si>
  <si>
    <t>IV//00632</t>
  </si>
  <si>
    <t>IV//001028</t>
  </si>
  <si>
    <t>IV//00863</t>
  </si>
  <si>
    <t>IV//00163</t>
  </si>
  <si>
    <t>IV//001130</t>
  </si>
  <si>
    <t>IV//00346</t>
  </si>
  <si>
    <t>IV//00267</t>
  </si>
  <si>
    <t>IV//001241</t>
  </si>
  <si>
    <t>IV//001239</t>
  </si>
  <si>
    <t>IV//001163</t>
  </si>
  <si>
    <t>IV//00515</t>
  </si>
  <si>
    <t>IV//00387</t>
  </si>
  <si>
    <t>IV//00963</t>
  </si>
  <si>
    <t>IV//001076</t>
  </si>
  <si>
    <t>IV//00205</t>
  </si>
  <si>
    <t>IV//00885</t>
  </si>
  <si>
    <t>IV//001213</t>
  </si>
  <si>
    <t>IV//001222</t>
  </si>
  <si>
    <t>IV//0027</t>
  </si>
  <si>
    <t>IV//00469</t>
  </si>
  <si>
    <t>IV//001132</t>
  </si>
  <si>
    <t>IV//00875</t>
  </si>
  <si>
    <t>IV//00780</t>
  </si>
  <si>
    <t>IV//0030</t>
  </si>
  <si>
    <t>IV//001108</t>
  </si>
  <si>
    <t>IV//00360</t>
  </si>
  <si>
    <t>IV//00245</t>
  </si>
  <si>
    <t>IV//00302</t>
  </si>
  <si>
    <t>IV//001256</t>
  </si>
  <si>
    <t>IV//00427</t>
  </si>
  <si>
    <t>IV//00700</t>
  </si>
  <si>
    <t>IV//001020</t>
  </si>
  <si>
    <t>GRADO: 16° E.U.S.</t>
  </si>
  <si>
    <t>IV//00159</t>
  </si>
  <si>
    <t>IV//00333</t>
  </si>
  <si>
    <t>IV//00402</t>
  </si>
  <si>
    <t>IV//00512</t>
  </si>
  <si>
    <t>IV//00912</t>
  </si>
  <si>
    <t>IV//00385</t>
  </si>
  <si>
    <t>IV//001171</t>
  </si>
  <si>
    <t>IV//00354</t>
  </si>
  <si>
    <t>IV//001024</t>
  </si>
  <si>
    <t>IV//00125</t>
  </si>
  <si>
    <t>IV//00890</t>
  </si>
  <si>
    <t>IV//001252</t>
  </si>
  <si>
    <t>IV//0036</t>
  </si>
  <si>
    <t>IV//00188</t>
  </si>
  <si>
    <t>IV//001248</t>
  </si>
  <si>
    <t>IV//001026</t>
  </si>
  <si>
    <t>GRADO: 15° E.U.S.</t>
  </si>
  <si>
    <t>IV//001259</t>
  </si>
  <si>
    <t>IV//00684</t>
  </si>
  <si>
    <t>IV//0066</t>
  </si>
  <si>
    <t>IV//001059</t>
  </si>
  <si>
    <t>IV//00210</t>
  </si>
  <si>
    <t>IV//00744</t>
  </si>
  <si>
    <t>IV//00849</t>
  </si>
  <si>
    <t>IV//00765</t>
  </si>
  <si>
    <t>IV//0080</t>
  </si>
  <si>
    <t>IV//001010</t>
  </si>
  <si>
    <t>IV//001102</t>
  </si>
  <si>
    <t>IV//00918</t>
  </si>
  <si>
    <t>IV//0081</t>
  </si>
  <si>
    <t>GRADO: 14° E.U.S.</t>
  </si>
  <si>
    <t>IV//00915</t>
  </si>
  <si>
    <t>IV//00308</t>
  </si>
  <si>
    <t>IV//00958</t>
  </si>
  <si>
    <t>IV//0039</t>
  </si>
  <si>
    <t>IV//001111</t>
  </si>
  <si>
    <t>IV//00923</t>
  </si>
  <si>
    <t>IV//0062</t>
  </si>
  <si>
    <t>IV//00970</t>
  </si>
  <si>
    <t>IV//0025</t>
  </si>
  <si>
    <t>IV//00898</t>
  </si>
  <si>
    <t>IV//001266</t>
  </si>
  <si>
    <t>IV//00943</t>
  </si>
  <si>
    <t>IV//001153</t>
  </si>
  <si>
    <t>IV//00668</t>
  </si>
  <si>
    <t>IV//00620</t>
  </si>
  <si>
    <t>GRADO: 13° E.U.S.</t>
  </si>
  <si>
    <t>IV//00139</t>
  </si>
  <si>
    <t>IV//0057</t>
  </si>
  <si>
    <t>IV//001152</t>
  </si>
  <si>
    <t>IV//00277</t>
  </si>
  <si>
    <t>IV//001172</t>
  </si>
  <si>
    <t>IV//00832</t>
  </si>
  <si>
    <t>IV//00810</t>
  </si>
  <si>
    <t>IV//00785</t>
  </si>
  <si>
    <t>IV//00180</t>
  </si>
  <si>
    <t>IV//00865</t>
  </si>
  <si>
    <t>IV//001019</t>
  </si>
  <si>
    <t>IV//001214</t>
  </si>
  <si>
    <t>IV//00165</t>
  </si>
  <si>
    <t>IV//00906</t>
  </si>
  <si>
    <t>IV//00335</t>
  </si>
  <si>
    <t>IV//00458</t>
  </si>
  <si>
    <t>GRADO: 12° E.U.S.</t>
  </si>
  <si>
    <t>IV//00187</t>
  </si>
  <si>
    <t>IV//00950</t>
  </si>
  <si>
    <t>IV//001036</t>
  </si>
  <si>
    <t>IV//00161</t>
  </si>
  <si>
    <t>IV//00250</t>
  </si>
  <si>
    <t>IV//00248</t>
  </si>
  <si>
    <t>IV//00177</t>
  </si>
  <si>
    <t>IV//00344</t>
  </si>
  <si>
    <t>GRADO: 11° E.U.S.</t>
  </si>
  <si>
    <t>IV//001113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</si>
</sst>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0\°"/>
    <numFmt numFmtId="165" formatCode="#,##0.0"/>
    <numFmt numFmtId="166" formatCode="_ * #,##0.00_ ;_ * \-#,##0.00_ ;_ * &quot;-&quot;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9" fontId="7" fillId="3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9" xfId="0" applyNumberFormat="1" applyFont="1" applyFill="1" applyBorder="1" applyAlignment="1"/>
    <xf numFmtId="0" fontId="8" fillId="4" borderId="9" xfId="0" applyNumberFormat="1" applyFont="1" applyFill="1" applyBorder="1" applyAlignment="1"/>
    <xf numFmtId="3" fontId="8" fillId="0" borderId="9" xfId="0" applyNumberFormat="1" applyFont="1" applyFill="1" applyBorder="1" applyAlignment="1">
      <alignment horizontal="center"/>
    </xf>
    <xf numFmtId="165" fontId="8" fillId="0" borderId="9" xfId="0" applyNumberFormat="1" applyFont="1" applyFill="1" applyBorder="1" applyAlignment="1">
      <alignment horizontal="center"/>
    </xf>
    <xf numFmtId="166" fontId="9" fillId="5" borderId="9" xfId="1" applyNumberFormat="1" applyFont="1" applyFill="1" applyBorder="1" applyAlignment="1">
      <alignment horizontal="center"/>
    </xf>
    <xf numFmtId="165" fontId="9" fillId="5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6" fontId="2" fillId="5" borderId="0" xfId="1" applyNumberFormat="1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4" borderId="0" xfId="0" applyNumberFormat="1" applyFont="1" applyFill="1" applyBorder="1" applyAlignment="1">
      <alignment horizontal="center"/>
    </xf>
    <xf numFmtId="2" fontId="0" fillId="4" borderId="0" xfId="0" applyNumberFormat="1" applyFill="1"/>
    <xf numFmtId="2" fontId="0" fillId="0" borderId="0" xfId="0" applyNumberForma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-0.499984740745262"/>
  </sheetPr>
  <dimension ref="A1:J9"/>
  <sheetViews>
    <sheetView workbookViewId="0">
      <selection activeCell="A2" sqref="A2:A8"/>
    </sheetView>
  </sheetViews>
  <sheetFormatPr baseColWidth="10" defaultRowHeight="15" x14ac:dyDescent="0.25"/>
  <cols>
    <col min="2" max="2" width="19.7109375" customWidth="1"/>
    <col min="3" max="3" width="16" customWidth="1"/>
    <col min="4" max="5" width="11.42578125" hidden="1" customWidth="1"/>
    <col min="8" max="8" width="15.7109375" customWidth="1"/>
  </cols>
  <sheetData>
    <row r="1" spans="1:1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1" t="s">
        <v>10</v>
      </c>
      <c r="B2" s="31" t="s">
        <v>12</v>
      </c>
      <c r="C2" s="31" t="s">
        <v>13</v>
      </c>
      <c r="D2" s="3" t="s">
        <v>14</v>
      </c>
      <c r="E2" s="2" t="s">
        <v>11</v>
      </c>
      <c r="F2" s="8">
        <v>11</v>
      </c>
      <c r="G2" s="3">
        <v>5</v>
      </c>
      <c r="H2" s="3">
        <f t="shared" ref="H2:H8" ca="1" si="0">+I2+J2</f>
        <v>9</v>
      </c>
      <c r="I2" s="3">
        <f t="shared" ref="I2:I8" ca="1" si="1">IFERROR(
  COUNTIF(
    INDIRECT("'"&amp;$D2&amp;$F2&amp;"'!"&amp;$E2&amp;":"&amp;$E2),
    "*SI*"
  ),
  0
)</f>
        <v>9</v>
      </c>
      <c r="J2" s="3">
        <f t="shared" ref="J2:J8" ca="1" si="2">IFERROR(
  COUNTIF(
    INDIRECT("'"&amp;$D2&amp;$F2&amp;"'!"&amp;$E2&amp;":"&amp;$E2),
    "*NO*"
  ),
  0
)</f>
        <v>0</v>
      </c>
    </row>
    <row r="3" spans="1:10" x14ac:dyDescent="0.25">
      <c r="A3" s="32"/>
      <c r="B3" s="32"/>
      <c r="C3" s="32"/>
      <c r="D3" s="5" t="s">
        <v>14</v>
      </c>
      <c r="E3" s="4" t="s">
        <v>11</v>
      </c>
      <c r="F3" s="9">
        <f>+F2+1</f>
        <v>12</v>
      </c>
      <c r="G3" s="5">
        <v>7</v>
      </c>
      <c r="H3" s="5">
        <f t="shared" ca="1" si="0"/>
        <v>31</v>
      </c>
      <c r="I3" s="5">
        <f t="shared" ca="1" si="1"/>
        <v>25</v>
      </c>
      <c r="J3" s="5">
        <f t="shared" ca="1" si="2"/>
        <v>6</v>
      </c>
    </row>
    <row r="4" spans="1:10" x14ac:dyDescent="0.25">
      <c r="A4" s="32"/>
      <c r="B4" s="32"/>
      <c r="C4" s="32"/>
      <c r="D4" s="5" t="s">
        <v>14</v>
      </c>
      <c r="E4" s="4" t="s">
        <v>11</v>
      </c>
      <c r="F4" s="9">
        <f t="shared" ref="F4:F8" si="3">+F3+1</f>
        <v>13</v>
      </c>
      <c r="G4" s="5">
        <v>7</v>
      </c>
      <c r="H4" s="5">
        <f t="shared" ca="1" si="0"/>
        <v>38</v>
      </c>
      <c r="I4" s="5">
        <f t="shared" ca="1" si="1"/>
        <v>28</v>
      </c>
      <c r="J4" s="5">
        <f t="shared" ca="1" si="2"/>
        <v>10</v>
      </c>
    </row>
    <row r="5" spans="1:10" x14ac:dyDescent="0.25">
      <c r="A5" s="32"/>
      <c r="B5" s="32"/>
      <c r="C5" s="32"/>
      <c r="D5" s="5" t="s">
        <v>14</v>
      </c>
      <c r="E5" s="4" t="s">
        <v>11</v>
      </c>
      <c r="F5" s="9">
        <f t="shared" si="3"/>
        <v>14</v>
      </c>
      <c r="G5" s="5">
        <v>3</v>
      </c>
      <c r="H5" s="5">
        <f t="shared" ca="1" si="0"/>
        <v>38</v>
      </c>
      <c r="I5" s="5">
        <f t="shared" ca="1" si="1"/>
        <v>26</v>
      </c>
      <c r="J5" s="5">
        <f t="shared" ca="1" si="2"/>
        <v>12</v>
      </c>
    </row>
    <row r="6" spans="1:10" x14ac:dyDescent="0.25">
      <c r="A6" s="32"/>
      <c r="B6" s="32"/>
      <c r="C6" s="32"/>
      <c r="D6" s="5" t="s">
        <v>14</v>
      </c>
      <c r="E6" s="4" t="s">
        <v>11</v>
      </c>
      <c r="F6" s="9">
        <f t="shared" si="3"/>
        <v>15</v>
      </c>
      <c r="G6" s="5">
        <v>7</v>
      </c>
      <c r="H6" s="5">
        <f t="shared" ca="1" si="0"/>
        <v>60</v>
      </c>
      <c r="I6" s="5">
        <f t="shared" ca="1" si="1"/>
        <v>43</v>
      </c>
      <c r="J6" s="5">
        <f t="shared" ca="1" si="2"/>
        <v>17</v>
      </c>
    </row>
    <row r="7" spans="1:10" x14ac:dyDescent="0.25">
      <c r="A7" s="32"/>
      <c r="B7" s="32"/>
      <c r="C7" s="32"/>
      <c r="D7" s="5" t="s">
        <v>14</v>
      </c>
      <c r="E7" s="4" t="s">
        <v>11</v>
      </c>
      <c r="F7" s="9">
        <f t="shared" si="3"/>
        <v>16</v>
      </c>
      <c r="G7" s="5">
        <v>10</v>
      </c>
      <c r="H7" s="5">
        <f t="shared" ca="1" si="0"/>
        <v>55</v>
      </c>
      <c r="I7" s="5">
        <f t="shared" ca="1" si="1"/>
        <v>38</v>
      </c>
      <c r="J7" s="5">
        <f t="shared" ca="1" si="2"/>
        <v>17</v>
      </c>
    </row>
    <row r="8" spans="1:10" x14ac:dyDescent="0.25">
      <c r="A8" s="33"/>
      <c r="B8" s="33"/>
      <c r="C8" s="33"/>
      <c r="D8" s="7" t="s">
        <v>14</v>
      </c>
      <c r="E8" s="6" t="s">
        <v>11</v>
      </c>
      <c r="F8" s="10">
        <f t="shared" si="3"/>
        <v>17</v>
      </c>
      <c r="G8" s="7">
        <v>7</v>
      </c>
      <c r="H8" s="7">
        <f t="shared" ca="1" si="0"/>
        <v>107</v>
      </c>
      <c r="I8" s="7">
        <f t="shared" ca="1" si="1"/>
        <v>65</v>
      </c>
      <c r="J8" s="7">
        <f t="shared" ca="1" si="2"/>
        <v>42</v>
      </c>
    </row>
    <row r="9" spans="1:10" x14ac:dyDescent="0.25">
      <c r="A9" s="28" t="s">
        <v>12</v>
      </c>
      <c r="B9" s="29"/>
      <c r="C9" s="29"/>
      <c r="D9" s="29"/>
      <c r="E9" s="29"/>
      <c r="F9" s="30"/>
      <c r="G9" s="27">
        <f>+SUM(G2:G8)</f>
        <v>46</v>
      </c>
      <c r="H9" s="27">
        <f t="shared" ref="H9:J9" ca="1" si="4">+SUM(H2:H8)</f>
        <v>338</v>
      </c>
      <c r="I9" s="27">
        <f t="shared" ca="1" si="4"/>
        <v>234</v>
      </c>
      <c r="J9" s="27">
        <f t="shared" ca="1" si="4"/>
        <v>104</v>
      </c>
    </row>
  </sheetData>
  <sheetProtection algorithmName="SHA-512" hashValue="elWSn3S/oqxU1wENoKj/VGfohs/45055n9PAnotE/WmgquGPK8augWhMVwFskMIN2Sot11TRBUAz2BSfs19e+Q==" saltValue="Hb3IED8rvsdlw5gg1kiU8g==" spinCount="100000" sheet="1" objects="1" scenarios="1" selectLockedCells="1" selectUnlockedCells="1"/>
  <mergeCells count="4">
    <mergeCell ref="A9:F9"/>
    <mergeCell ref="A2:A8"/>
    <mergeCell ref="B2:B8"/>
    <mergeCell ref="C2:C8"/>
  </mergeCells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0.59999389629810485"/>
  </sheetPr>
  <dimension ref="A1:P114"/>
  <sheetViews>
    <sheetView showGridLines="0" tabSelected="1" topLeftCell="H1" zoomScale="80" zoomScaleNormal="80" workbookViewId="0">
      <selection activeCell="A2" sqref="A2:D8"/>
    </sheetView>
  </sheetViews>
  <sheetFormatPr baseColWidth="10" defaultRowHeight="15" x14ac:dyDescent="0.25"/>
  <cols>
    <col min="1" max="1" width="11.5703125" customWidth="1"/>
    <col min="2" max="2" width="31.42578125" bestFit="1" customWidth="1"/>
    <col min="3" max="3" width="27.7109375" bestFit="1" customWidth="1"/>
    <col min="4" max="4" width="24.140625" style="15" bestFit="1" customWidth="1"/>
    <col min="5" max="5" width="27.140625" bestFit="1" customWidth="1"/>
    <col min="6" max="6" width="38.42578125" style="11" bestFit="1" customWidth="1"/>
    <col min="7" max="7" width="32.28515625" style="12" customWidth="1"/>
    <col min="8" max="8" width="41.28515625" style="11" bestFit="1" customWidth="1"/>
    <col min="9" max="9" width="35.140625" style="12" bestFit="1" customWidth="1"/>
    <col min="10" max="10" width="46.28515625" style="11" bestFit="1" customWidth="1"/>
    <col min="11" max="11" width="40.140625" style="12" bestFit="1" customWidth="1"/>
    <col min="12" max="12" width="25.28515625" bestFit="1" customWidth="1"/>
    <col min="13" max="13" width="25" bestFit="1" customWidth="1"/>
    <col min="14" max="14" width="19.5703125" style="13" bestFit="1" customWidth="1"/>
    <col min="15" max="15" width="9.140625" bestFit="1" customWidth="1"/>
    <col min="16" max="16" width="19.140625" customWidth="1"/>
  </cols>
  <sheetData>
    <row r="1" spans="1:16" x14ac:dyDescent="0.25">
      <c r="A1" s="34" t="s">
        <v>15</v>
      </c>
      <c r="B1" s="34"/>
      <c r="C1" s="34"/>
      <c r="D1" s="34"/>
    </row>
    <row r="2" spans="1:16" x14ac:dyDescent="0.25">
      <c r="A2" s="34" t="s">
        <v>16</v>
      </c>
      <c r="B2" s="34"/>
      <c r="C2" s="34"/>
      <c r="D2" s="34"/>
    </row>
    <row r="3" spans="1:16" x14ac:dyDescent="0.25">
      <c r="A3" s="34" t="s">
        <v>17</v>
      </c>
      <c r="B3" s="34"/>
      <c r="C3" s="34"/>
      <c r="D3" s="34"/>
    </row>
    <row r="4" spans="1:16" x14ac:dyDescent="0.25">
      <c r="A4" s="34" t="s">
        <v>18</v>
      </c>
      <c r="B4" s="34"/>
      <c r="C4" s="34"/>
      <c r="D4" s="34"/>
    </row>
    <row r="6" spans="1:16" x14ac:dyDescent="0.25">
      <c r="B6" s="14">
        <v>0.15</v>
      </c>
      <c r="C6" s="14">
        <v>0.15</v>
      </c>
      <c r="E6" s="14">
        <v>0.1</v>
      </c>
      <c r="L6" s="14">
        <v>0.4</v>
      </c>
      <c r="M6" s="14">
        <v>0.2</v>
      </c>
    </row>
    <row r="7" spans="1:16" x14ac:dyDescent="0.25">
      <c r="A7" s="16" t="s">
        <v>19</v>
      </c>
      <c r="B7" s="17" t="s">
        <v>20</v>
      </c>
      <c r="C7" s="17" t="s">
        <v>21</v>
      </c>
      <c r="D7" s="16" t="s">
        <v>22</v>
      </c>
      <c r="E7" s="17" t="s">
        <v>23</v>
      </c>
      <c r="F7" s="18" t="s">
        <v>24</v>
      </c>
      <c r="G7" s="19" t="s">
        <v>25</v>
      </c>
      <c r="H7" s="18" t="s">
        <v>26</v>
      </c>
      <c r="I7" s="19" t="s">
        <v>27</v>
      </c>
      <c r="J7" s="18" t="s">
        <v>28</v>
      </c>
      <c r="K7" s="19" t="s">
        <v>29</v>
      </c>
      <c r="L7" s="17" t="s">
        <v>30</v>
      </c>
      <c r="M7" s="17" t="s">
        <v>31</v>
      </c>
      <c r="N7" s="20" t="s">
        <v>32</v>
      </c>
      <c r="O7" s="21" t="s">
        <v>33</v>
      </c>
      <c r="P7" s="21" t="s">
        <v>34</v>
      </c>
    </row>
    <row r="8" spans="1:16" x14ac:dyDescent="0.25">
      <c r="A8" s="22" t="s">
        <v>35</v>
      </c>
      <c r="B8" s="36">
        <v>13</v>
      </c>
      <c r="C8" s="36">
        <v>11.5</v>
      </c>
      <c r="D8" s="15">
        <v>100</v>
      </c>
      <c r="E8" s="37">
        <f t="shared" ref="E8:E71" si="0">+ROUND(D8*10%,2)</f>
        <v>10</v>
      </c>
      <c r="F8" s="23">
        <v>7792</v>
      </c>
      <c r="G8" s="24">
        <f t="shared" ref="G8:G71" si="1">+F8/MAX(F:F)</f>
        <v>0.78532553920580528</v>
      </c>
      <c r="H8" s="23">
        <v>4262</v>
      </c>
      <c r="I8" s="24">
        <f t="shared" ref="I8:I71" si="2">+H8/MAX(H:H)</f>
        <v>0.42955049385204597</v>
      </c>
      <c r="J8" s="23">
        <f t="shared" ref="J8:J71" si="3">+F8-H8</f>
        <v>3530</v>
      </c>
      <c r="K8" s="24">
        <f t="shared" ref="K8:K71" si="4">+J8/MAX(J:J)</f>
        <v>1</v>
      </c>
      <c r="L8" s="35">
        <f>+(G8*30+I8*50+K8*20)*40%</f>
        <v>26.014916347510582</v>
      </c>
      <c r="M8" s="35">
        <v>12</v>
      </c>
      <c r="N8" s="25">
        <f t="shared" ref="N8:N71" si="5">+ROUND(B8+C8+E8+L8+M8,2)</f>
        <v>72.510000000000005</v>
      </c>
      <c r="O8" s="26">
        <f t="shared" ref="O8:O71" si="6">+_xlfn.RANK.AVG(N8,N:N)</f>
        <v>1</v>
      </c>
      <c r="P8" s="26" t="str">
        <f>+IF(N8&gt;=41,"SI","NO")</f>
        <v>SI</v>
      </c>
    </row>
    <row r="9" spans="1:16" x14ac:dyDescent="0.25">
      <c r="A9" s="22" t="s">
        <v>36</v>
      </c>
      <c r="B9" s="36">
        <v>12.5</v>
      </c>
      <c r="C9" s="36">
        <v>12</v>
      </c>
      <c r="D9" s="15">
        <v>98.68</v>
      </c>
      <c r="E9" s="37">
        <f t="shared" si="0"/>
        <v>9.8699999999999992</v>
      </c>
      <c r="F9" s="23">
        <v>5940</v>
      </c>
      <c r="G9" s="24">
        <f t="shared" si="1"/>
        <v>0.59866962305986693</v>
      </c>
      <c r="H9" s="23">
        <v>5940</v>
      </c>
      <c r="I9" s="24">
        <f t="shared" si="2"/>
        <v>0.59866962305986693</v>
      </c>
      <c r="J9" s="23">
        <f t="shared" si="3"/>
        <v>0</v>
      </c>
      <c r="K9" s="24">
        <f t="shared" si="4"/>
        <v>0</v>
      </c>
      <c r="L9" s="35">
        <f>+(G9*30+I9*50+K9*20)*40%</f>
        <v>19.157427937915742</v>
      </c>
      <c r="M9" s="35">
        <v>18.5</v>
      </c>
      <c r="N9" s="25">
        <f t="shared" si="5"/>
        <v>72.03</v>
      </c>
      <c r="O9" s="26">
        <f t="shared" si="6"/>
        <v>2</v>
      </c>
      <c r="P9" s="26" t="str">
        <f t="shared" ref="P9:P72" si="7">+IF(N9&gt;=41,"SI","NO")</f>
        <v>SI</v>
      </c>
    </row>
    <row r="10" spans="1:16" x14ac:dyDescent="0.25">
      <c r="A10" s="22" t="s">
        <v>37</v>
      </c>
      <c r="B10" s="36">
        <v>13.5</v>
      </c>
      <c r="C10" s="36">
        <v>15</v>
      </c>
      <c r="D10" s="15">
        <v>100</v>
      </c>
      <c r="E10" s="37">
        <f t="shared" si="0"/>
        <v>10</v>
      </c>
      <c r="F10" s="23">
        <v>2556</v>
      </c>
      <c r="G10" s="24">
        <f t="shared" si="1"/>
        <v>0.25760935295303367</v>
      </c>
      <c r="H10" s="23">
        <v>2556</v>
      </c>
      <c r="I10" s="24">
        <f t="shared" si="2"/>
        <v>0.25760935295303367</v>
      </c>
      <c r="J10" s="23">
        <f t="shared" si="3"/>
        <v>0</v>
      </c>
      <c r="K10" s="24">
        <f t="shared" si="4"/>
        <v>0</v>
      </c>
      <c r="L10" s="35">
        <f>+ROUND((G10*30+I10*50+K10*20)*40%,2)</f>
        <v>8.24</v>
      </c>
      <c r="M10" s="35">
        <v>20</v>
      </c>
      <c r="N10" s="25">
        <f t="shared" si="5"/>
        <v>66.739999999999995</v>
      </c>
      <c r="O10" s="26">
        <f t="shared" si="6"/>
        <v>3</v>
      </c>
      <c r="P10" s="26" t="str">
        <f t="shared" si="7"/>
        <v>SI</v>
      </c>
    </row>
    <row r="11" spans="1:16" x14ac:dyDescent="0.25">
      <c r="A11" s="22" t="s">
        <v>38</v>
      </c>
      <c r="B11" s="36">
        <v>12</v>
      </c>
      <c r="C11" s="36">
        <v>14</v>
      </c>
      <c r="D11" s="15">
        <v>100</v>
      </c>
      <c r="E11" s="37">
        <f t="shared" si="0"/>
        <v>10</v>
      </c>
      <c r="F11" s="23">
        <v>3712</v>
      </c>
      <c r="G11" s="24">
        <f t="shared" si="1"/>
        <v>0.37411812134650274</v>
      </c>
      <c r="H11" s="23">
        <v>3472</v>
      </c>
      <c r="I11" s="24">
        <f t="shared" si="2"/>
        <v>0.34992944970772022</v>
      </c>
      <c r="J11" s="23">
        <f t="shared" si="3"/>
        <v>240</v>
      </c>
      <c r="K11" s="24">
        <f t="shared" si="4"/>
        <v>6.79886685552408E-2</v>
      </c>
      <c r="L11" s="35">
        <f>+(G11*30+I11*50+K11*20)*40%</f>
        <v>12.031915798754364</v>
      </c>
      <c r="M11" s="35">
        <v>18.5</v>
      </c>
      <c r="N11" s="25">
        <f t="shared" si="5"/>
        <v>66.53</v>
      </c>
      <c r="O11" s="26">
        <f t="shared" si="6"/>
        <v>4</v>
      </c>
      <c r="P11" s="26" t="str">
        <f t="shared" si="7"/>
        <v>SI</v>
      </c>
    </row>
    <row r="12" spans="1:16" x14ac:dyDescent="0.25">
      <c r="A12" s="22" t="s">
        <v>39</v>
      </c>
      <c r="B12" s="36">
        <v>10</v>
      </c>
      <c r="C12" s="36">
        <v>10.5</v>
      </c>
      <c r="D12" s="15">
        <v>100</v>
      </c>
      <c r="E12" s="37">
        <f t="shared" si="0"/>
        <v>10</v>
      </c>
      <c r="F12" s="23">
        <v>6574</v>
      </c>
      <c r="G12" s="24">
        <f t="shared" si="1"/>
        <v>0.66256803063898406</v>
      </c>
      <c r="H12" s="23">
        <v>4381</v>
      </c>
      <c r="I12" s="24">
        <f t="shared" si="2"/>
        <v>0.44154404353960897</v>
      </c>
      <c r="J12" s="23">
        <f t="shared" si="3"/>
        <v>2193</v>
      </c>
      <c r="K12" s="24">
        <f t="shared" si="4"/>
        <v>0.62124645892351271</v>
      </c>
      <c r="L12" s="35">
        <f>+(G12*30+I12*50+K12*20)*40%</f>
        <v>21.751668909848092</v>
      </c>
      <c r="M12" s="35">
        <v>13</v>
      </c>
      <c r="N12" s="25">
        <f t="shared" si="5"/>
        <v>65.25</v>
      </c>
      <c r="O12" s="26">
        <f t="shared" si="6"/>
        <v>5</v>
      </c>
      <c r="P12" s="26" t="str">
        <f t="shared" si="7"/>
        <v>SI</v>
      </c>
    </row>
    <row r="13" spans="1:16" x14ac:dyDescent="0.25">
      <c r="A13" s="22" t="s">
        <v>40</v>
      </c>
      <c r="B13" s="36">
        <v>13.5</v>
      </c>
      <c r="C13" s="36">
        <v>14.5</v>
      </c>
      <c r="D13" s="15">
        <v>96</v>
      </c>
      <c r="E13" s="37">
        <f t="shared" si="0"/>
        <v>9.6</v>
      </c>
      <c r="F13" s="23">
        <v>3750</v>
      </c>
      <c r="G13" s="24">
        <f t="shared" si="1"/>
        <v>0.37794799435597659</v>
      </c>
      <c r="H13" s="23">
        <v>3750</v>
      </c>
      <c r="I13" s="24">
        <f t="shared" si="2"/>
        <v>0.37794799435597659</v>
      </c>
      <c r="J13" s="23">
        <f t="shared" si="3"/>
        <v>0</v>
      </c>
      <c r="K13" s="24">
        <f t="shared" si="4"/>
        <v>0</v>
      </c>
      <c r="L13" s="35">
        <f>+ROUND((G13*30+I13*50+K13*20)*40%,2)</f>
        <v>12.09</v>
      </c>
      <c r="M13" s="35">
        <v>14.5</v>
      </c>
      <c r="N13" s="25">
        <f t="shared" si="5"/>
        <v>64.19</v>
      </c>
      <c r="O13" s="26">
        <f t="shared" si="6"/>
        <v>6</v>
      </c>
      <c r="P13" s="26" t="str">
        <f t="shared" si="7"/>
        <v>SI</v>
      </c>
    </row>
    <row r="14" spans="1:16" x14ac:dyDescent="0.25">
      <c r="A14" s="22" t="s">
        <v>41</v>
      </c>
      <c r="B14" s="36">
        <v>13</v>
      </c>
      <c r="C14" s="36">
        <v>13.5</v>
      </c>
      <c r="D14" s="15">
        <v>100</v>
      </c>
      <c r="E14" s="37">
        <f t="shared" si="0"/>
        <v>10</v>
      </c>
      <c r="F14" s="23">
        <v>3605</v>
      </c>
      <c r="G14" s="24">
        <f t="shared" si="1"/>
        <v>0.36333400524087883</v>
      </c>
      <c r="H14" s="23">
        <v>3605</v>
      </c>
      <c r="I14" s="24">
        <f t="shared" si="2"/>
        <v>0.36333400524087883</v>
      </c>
      <c r="J14" s="23">
        <f t="shared" si="3"/>
        <v>0</v>
      </c>
      <c r="K14" s="24">
        <f t="shared" si="4"/>
        <v>0</v>
      </c>
      <c r="L14" s="35">
        <f>+(G14*30+I14*50+K14*20)*40%</f>
        <v>11.626688167708124</v>
      </c>
      <c r="M14" s="35">
        <v>16</v>
      </c>
      <c r="N14" s="25">
        <f t="shared" si="5"/>
        <v>64.13</v>
      </c>
      <c r="O14" s="26">
        <f t="shared" si="6"/>
        <v>7</v>
      </c>
      <c r="P14" s="26" t="str">
        <f t="shared" si="7"/>
        <v>SI</v>
      </c>
    </row>
    <row r="15" spans="1:16" x14ac:dyDescent="0.25">
      <c r="A15" s="22" t="s">
        <v>42</v>
      </c>
      <c r="B15" s="36">
        <v>13</v>
      </c>
      <c r="C15" s="36">
        <v>13.5</v>
      </c>
      <c r="D15" s="15">
        <v>100</v>
      </c>
      <c r="E15" s="37">
        <f t="shared" si="0"/>
        <v>10</v>
      </c>
      <c r="F15" s="23">
        <v>3533</v>
      </c>
      <c r="G15" s="24">
        <f t="shared" si="1"/>
        <v>0.35607740374924413</v>
      </c>
      <c r="H15" s="23">
        <v>3471</v>
      </c>
      <c r="I15" s="24">
        <f t="shared" si="2"/>
        <v>0.34982866357589198</v>
      </c>
      <c r="J15" s="23">
        <f t="shared" si="3"/>
        <v>62</v>
      </c>
      <c r="K15" s="24">
        <f t="shared" si="4"/>
        <v>1.7563739376770537E-2</v>
      </c>
      <c r="L15" s="35">
        <f>+ROUND((G15*30+I15*50+K15*20)*40%,2)</f>
        <v>11.41</v>
      </c>
      <c r="M15" s="35">
        <v>16</v>
      </c>
      <c r="N15" s="25">
        <f t="shared" si="5"/>
        <v>63.91</v>
      </c>
      <c r="O15" s="26">
        <f t="shared" si="6"/>
        <v>8</v>
      </c>
      <c r="P15" s="26" t="str">
        <f t="shared" si="7"/>
        <v>SI</v>
      </c>
    </row>
    <row r="16" spans="1:16" x14ac:dyDescent="0.25">
      <c r="A16" s="22" t="s">
        <v>43</v>
      </c>
      <c r="B16" s="36">
        <v>12</v>
      </c>
      <c r="C16" s="36">
        <v>11</v>
      </c>
      <c r="D16" s="15">
        <v>100</v>
      </c>
      <c r="E16" s="37">
        <f t="shared" si="0"/>
        <v>10</v>
      </c>
      <c r="F16" s="23">
        <v>4932</v>
      </c>
      <c r="G16" s="24">
        <f t="shared" si="1"/>
        <v>0.49707720217698043</v>
      </c>
      <c r="H16" s="23">
        <v>4932</v>
      </c>
      <c r="I16" s="24">
        <f t="shared" si="2"/>
        <v>0.49707720217698043</v>
      </c>
      <c r="J16" s="23">
        <f t="shared" si="3"/>
        <v>0</v>
      </c>
      <c r="K16" s="24">
        <f t="shared" si="4"/>
        <v>0</v>
      </c>
      <c r="L16" s="35">
        <f>+(G16*30+I16*50+K16*20)*40%</f>
        <v>15.906470469663374</v>
      </c>
      <c r="M16" s="35">
        <v>14</v>
      </c>
      <c r="N16" s="25">
        <f t="shared" si="5"/>
        <v>62.91</v>
      </c>
      <c r="O16" s="26">
        <f t="shared" si="6"/>
        <v>9</v>
      </c>
      <c r="P16" s="26" t="str">
        <f t="shared" si="7"/>
        <v>SI</v>
      </c>
    </row>
    <row r="17" spans="1:16" x14ac:dyDescent="0.25">
      <c r="A17" s="22" t="s">
        <v>44</v>
      </c>
      <c r="B17" s="36">
        <v>7</v>
      </c>
      <c r="C17" s="36">
        <v>3.5</v>
      </c>
      <c r="D17" s="15">
        <v>100</v>
      </c>
      <c r="E17" s="37">
        <f t="shared" si="0"/>
        <v>10</v>
      </c>
      <c r="F17" s="23">
        <v>9922</v>
      </c>
      <c r="G17" s="24">
        <f t="shared" si="1"/>
        <v>1</v>
      </c>
      <c r="H17" s="23">
        <v>9922</v>
      </c>
      <c r="I17" s="24">
        <f t="shared" si="2"/>
        <v>1</v>
      </c>
      <c r="J17" s="23">
        <f t="shared" si="3"/>
        <v>0</v>
      </c>
      <c r="K17" s="24">
        <f t="shared" si="4"/>
        <v>0</v>
      </c>
      <c r="L17" s="35">
        <f>+(G17*30+I17*50+K17*20)*40%</f>
        <v>32</v>
      </c>
      <c r="M17" s="35">
        <v>9.5</v>
      </c>
      <c r="N17" s="25">
        <f t="shared" si="5"/>
        <v>62</v>
      </c>
      <c r="O17" s="26">
        <f t="shared" si="6"/>
        <v>10</v>
      </c>
      <c r="P17" s="26" t="str">
        <f t="shared" si="7"/>
        <v>SI</v>
      </c>
    </row>
    <row r="18" spans="1:16" x14ac:dyDescent="0.25">
      <c r="A18" s="22" t="s">
        <v>45</v>
      </c>
      <c r="B18" s="36">
        <v>9.5</v>
      </c>
      <c r="C18" s="36">
        <v>12.5</v>
      </c>
      <c r="D18" s="15">
        <v>100</v>
      </c>
      <c r="E18" s="37">
        <f t="shared" si="0"/>
        <v>10</v>
      </c>
      <c r="F18" s="23">
        <v>4695</v>
      </c>
      <c r="G18" s="24">
        <f t="shared" si="1"/>
        <v>0.47319088893368272</v>
      </c>
      <c r="H18" s="23">
        <v>4194</v>
      </c>
      <c r="I18" s="24">
        <f t="shared" si="2"/>
        <v>0.42269703688772425</v>
      </c>
      <c r="J18" s="23">
        <f t="shared" si="3"/>
        <v>501</v>
      </c>
      <c r="K18" s="24">
        <f t="shared" si="4"/>
        <v>0.14192634560906517</v>
      </c>
      <c r="L18" s="35">
        <f>+(G18*30+I18*50+K18*20)*40%</f>
        <v>15.267642169831198</v>
      </c>
      <c r="M18" s="35">
        <v>14.5</v>
      </c>
      <c r="N18" s="25">
        <f t="shared" si="5"/>
        <v>61.77</v>
      </c>
      <c r="O18" s="26">
        <f t="shared" si="6"/>
        <v>11</v>
      </c>
      <c r="P18" s="26" t="str">
        <f t="shared" si="7"/>
        <v>SI</v>
      </c>
    </row>
    <row r="19" spans="1:16" x14ac:dyDescent="0.25">
      <c r="A19" s="22" t="s">
        <v>46</v>
      </c>
      <c r="B19" s="36">
        <v>12.5</v>
      </c>
      <c r="C19" s="36">
        <v>12.5</v>
      </c>
      <c r="D19" s="15">
        <v>100</v>
      </c>
      <c r="E19" s="37">
        <f t="shared" si="0"/>
        <v>10</v>
      </c>
      <c r="F19" s="23">
        <v>3337</v>
      </c>
      <c r="G19" s="24">
        <f t="shared" si="1"/>
        <v>0.33632332191090508</v>
      </c>
      <c r="H19" s="23">
        <v>3337</v>
      </c>
      <c r="I19" s="24">
        <f t="shared" si="2"/>
        <v>0.33632332191090508</v>
      </c>
      <c r="J19" s="23">
        <f t="shared" si="3"/>
        <v>0</v>
      </c>
      <c r="K19" s="24">
        <f t="shared" si="4"/>
        <v>0</v>
      </c>
      <c r="L19" s="35">
        <f>+ROUND((G19*30+I19*50+K19*20)*40%,2)</f>
        <v>10.76</v>
      </c>
      <c r="M19" s="35">
        <v>15.5</v>
      </c>
      <c r="N19" s="25">
        <f t="shared" si="5"/>
        <v>61.26</v>
      </c>
      <c r="O19" s="26">
        <f t="shared" si="6"/>
        <v>12</v>
      </c>
      <c r="P19" s="26" t="str">
        <f t="shared" si="7"/>
        <v>SI</v>
      </c>
    </row>
    <row r="20" spans="1:16" x14ac:dyDescent="0.25">
      <c r="A20" s="22" t="s">
        <v>47</v>
      </c>
      <c r="B20" s="36">
        <v>12.5</v>
      </c>
      <c r="C20" s="36">
        <v>14.5</v>
      </c>
      <c r="D20" s="15">
        <v>100</v>
      </c>
      <c r="E20" s="37">
        <f t="shared" si="0"/>
        <v>10</v>
      </c>
      <c r="F20" s="23">
        <v>4656</v>
      </c>
      <c r="G20" s="24">
        <f t="shared" si="1"/>
        <v>0.46926022979238058</v>
      </c>
      <c r="H20" s="23">
        <v>4656</v>
      </c>
      <c r="I20" s="24">
        <f t="shared" si="2"/>
        <v>0.46926022979238058</v>
      </c>
      <c r="J20" s="23">
        <f t="shared" si="3"/>
        <v>0</v>
      </c>
      <c r="K20" s="24">
        <f t="shared" si="4"/>
        <v>0</v>
      </c>
      <c r="L20" s="35">
        <f>+(G20*30+I20*50+K20*20)*40%</f>
        <v>15.016327353356179</v>
      </c>
      <c r="M20" s="35">
        <v>9</v>
      </c>
      <c r="N20" s="25">
        <f t="shared" si="5"/>
        <v>61.02</v>
      </c>
      <c r="O20" s="26">
        <f t="shared" si="6"/>
        <v>13</v>
      </c>
      <c r="P20" s="26" t="str">
        <f t="shared" si="7"/>
        <v>SI</v>
      </c>
    </row>
    <row r="21" spans="1:16" x14ac:dyDescent="0.25">
      <c r="A21" s="22" t="s">
        <v>48</v>
      </c>
      <c r="B21" s="36">
        <v>13</v>
      </c>
      <c r="C21" s="36">
        <v>12.5</v>
      </c>
      <c r="D21" s="15">
        <v>100</v>
      </c>
      <c r="E21" s="37">
        <f t="shared" si="0"/>
        <v>10</v>
      </c>
      <c r="F21" s="23">
        <v>3697</v>
      </c>
      <c r="G21" s="24">
        <f t="shared" si="1"/>
        <v>0.37260632936907884</v>
      </c>
      <c r="H21" s="23">
        <v>3697</v>
      </c>
      <c r="I21" s="24">
        <f t="shared" si="2"/>
        <v>0.37260632936907884</v>
      </c>
      <c r="J21" s="23">
        <f t="shared" si="3"/>
        <v>0</v>
      </c>
      <c r="K21" s="24">
        <f t="shared" si="4"/>
        <v>0</v>
      </c>
      <c r="L21" s="35">
        <f>+(G21*30+I21*50+K21*20)*40%</f>
        <v>11.923402539810523</v>
      </c>
      <c r="M21" s="35">
        <v>13.5</v>
      </c>
      <c r="N21" s="25">
        <f t="shared" si="5"/>
        <v>60.92</v>
      </c>
      <c r="O21" s="26">
        <f t="shared" si="6"/>
        <v>14</v>
      </c>
      <c r="P21" s="26" t="str">
        <f t="shared" si="7"/>
        <v>SI</v>
      </c>
    </row>
    <row r="22" spans="1:16" x14ac:dyDescent="0.25">
      <c r="A22" s="22" t="s">
        <v>49</v>
      </c>
      <c r="B22" s="36">
        <v>13</v>
      </c>
      <c r="C22" s="36">
        <v>14</v>
      </c>
      <c r="D22" s="15">
        <v>100</v>
      </c>
      <c r="E22" s="37">
        <f t="shared" si="0"/>
        <v>10</v>
      </c>
      <c r="F22" s="23">
        <v>3438</v>
      </c>
      <c r="G22" s="24">
        <f t="shared" si="1"/>
        <v>0.34650272122555936</v>
      </c>
      <c r="H22" s="23">
        <v>3438</v>
      </c>
      <c r="I22" s="24">
        <f t="shared" si="2"/>
        <v>0.34650272122555936</v>
      </c>
      <c r="J22" s="23">
        <f t="shared" si="3"/>
        <v>0</v>
      </c>
      <c r="K22" s="24">
        <f t="shared" si="4"/>
        <v>0</v>
      </c>
      <c r="L22" s="35">
        <f>+ROUND((G22*30+I22*50+K22*20)*40%,2)</f>
        <v>11.09</v>
      </c>
      <c r="M22" s="35">
        <v>12.5</v>
      </c>
      <c r="N22" s="25">
        <f t="shared" si="5"/>
        <v>60.59</v>
      </c>
      <c r="O22" s="26">
        <f t="shared" si="6"/>
        <v>15</v>
      </c>
      <c r="P22" s="26" t="str">
        <f t="shared" si="7"/>
        <v>SI</v>
      </c>
    </row>
    <row r="23" spans="1:16" x14ac:dyDescent="0.25">
      <c r="A23" s="22" t="s">
        <v>50</v>
      </c>
      <c r="B23" s="36">
        <v>12</v>
      </c>
      <c r="C23" s="36">
        <v>7.5</v>
      </c>
      <c r="D23" s="15">
        <v>100</v>
      </c>
      <c r="E23" s="37">
        <f t="shared" si="0"/>
        <v>10</v>
      </c>
      <c r="F23" s="23">
        <v>6116</v>
      </c>
      <c r="G23" s="24">
        <f t="shared" si="1"/>
        <v>0.61640798226164084</v>
      </c>
      <c r="H23" s="23">
        <v>6116</v>
      </c>
      <c r="I23" s="24">
        <f t="shared" si="2"/>
        <v>0.61640798226164084</v>
      </c>
      <c r="J23" s="23">
        <f t="shared" si="3"/>
        <v>0</v>
      </c>
      <c r="K23" s="24">
        <f t="shared" si="4"/>
        <v>0</v>
      </c>
      <c r="L23" s="35">
        <f>+(G23*30+I23*50+K23*20)*40%</f>
        <v>19.725055432372507</v>
      </c>
      <c r="M23" s="35">
        <v>11</v>
      </c>
      <c r="N23" s="25">
        <f t="shared" si="5"/>
        <v>60.23</v>
      </c>
      <c r="O23" s="26">
        <f t="shared" si="6"/>
        <v>16</v>
      </c>
      <c r="P23" s="26" t="str">
        <f t="shared" si="7"/>
        <v>SI</v>
      </c>
    </row>
    <row r="24" spans="1:16" x14ac:dyDescent="0.25">
      <c r="A24" s="22" t="s">
        <v>51</v>
      </c>
      <c r="B24" s="36">
        <v>11</v>
      </c>
      <c r="C24" s="36">
        <v>13</v>
      </c>
      <c r="D24" s="15">
        <v>100</v>
      </c>
      <c r="E24" s="37">
        <f t="shared" si="0"/>
        <v>10</v>
      </c>
      <c r="F24" s="23">
        <v>3753</v>
      </c>
      <c r="G24" s="24">
        <f t="shared" si="1"/>
        <v>0.37825035275146141</v>
      </c>
      <c r="H24" s="23">
        <v>3753</v>
      </c>
      <c r="I24" s="24">
        <f t="shared" si="2"/>
        <v>0.37825035275146141</v>
      </c>
      <c r="J24" s="23">
        <f t="shared" si="3"/>
        <v>0</v>
      </c>
      <c r="K24" s="24">
        <f t="shared" si="4"/>
        <v>0</v>
      </c>
      <c r="L24" s="35">
        <f>+(G24*30+I24*50+K24*20)*40%</f>
        <v>12.104011288046767</v>
      </c>
      <c r="M24" s="35">
        <v>14</v>
      </c>
      <c r="N24" s="25">
        <f t="shared" si="5"/>
        <v>60.1</v>
      </c>
      <c r="O24" s="26">
        <f t="shared" si="6"/>
        <v>17</v>
      </c>
      <c r="P24" s="26" t="str">
        <f t="shared" si="7"/>
        <v>SI</v>
      </c>
    </row>
    <row r="25" spans="1:16" x14ac:dyDescent="0.25">
      <c r="A25" s="22" t="s">
        <v>52</v>
      </c>
      <c r="B25" s="36">
        <v>8</v>
      </c>
      <c r="C25" s="36">
        <v>6.5</v>
      </c>
      <c r="D25" s="15">
        <v>100</v>
      </c>
      <c r="E25" s="37">
        <f t="shared" si="0"/>
        <v>10</v>
      </c>
      <c r="F25" s="23">
        <v>7610</v>
      </c>
      <c r="G25" s="24">
        <f t="shared" si="1"/>
        <v>0.76698246321306185</v>
      </c>
      <c r="H25" s="23">
        <v>7610</v>
      </c>
      <c r="I25" s="24">
        <f t="shared" si="2"/>
        <v>0.76698246321306185</v>
      </c>
      <c r="J25" s="23">
        <f t="shared" si="3"/>
        <v>0</v>
      </c>
      <c r="K25" s="24">
        <f t="shared" si="4"/>
        <v>0</v>
      </c>
      <c r="L25" s="35">
        <f>+(G25*30+I25*50+K25*20)*40%</f>
        <v>24.543438822817979</v>
      </c>
      <c r="M25" s="35">
        <v>10.5</v>
      </c>
      <c r="N25" s="25">
        <f t="shared" si="5"/>
        <v>59.54</v>
      </c>
      <c r="O25" s="26">
        <f t="shared" si="6"/>
        <v>18</v>
      </c>
      <c r="P25" s="26" t="str">
        <f t="shared" si="7"/>
        <v>SI</v>
      </c>
    </row>
    <row r="26" spans="1:16" x14ac:dyDescent="0.25">
      <c r="A26" s="22" t="s">
        <v>53</v>
      </c>
      <c r="B26" s="36">
        <v>12</v>
      </c>
      <c r="C26" s="36">
        <v>12</v>
      </c>
      <c r="D26" s="15">
        <v>100</v>
      </c>
      <c r="E26" s="37">
        <f t="shared" si="0"/>
        <v>10</v>
      </c>
      <c r="F26" s="23">
        <v>4649</v>
      </c>
      <c r="G26" s="24">
        <f t="shared" si="1"/>
        <v>0.46855472686958277</v>
      </c>
      <c r="H26" s="23">
        <v>4016</v>
      </c>
      <c r="I26" s="24">
        <f t="shared" si="2"/>
        <v>0.40475710542229387</v>
      </c>
      <c r="J26" s="23">
        <f t="shared" si="3"/>
        <v>633</v>
      </c>
      <c r="K26" s="24">
        <f t="shared" si="4"/>
        <v>0.17932011331444758</v>
      </c>
      <c r="L26" s="35">
        <f>+(G26*30+I26*50+K26*20)*40%</f>
        <v>15.152359737396452</v>
      </c>
      <c r="M26" s="35">
        <v>10</v>
      </c>
      <c r="N26" s="25">
        <f t="shared" si="5"/>
        <v>59.15</v>
      </c>
      <c r="O26" s="26">
        <f t="shared" si="6"/>
        <v>19</v>
      </c>
      <c r="P26" s="26" t="str">
        <f t="shared" si="7"/>
        <v>SI</v>
      </c>
    </row>
    <row r="27" spans="1:16" x14ac:dyDescent="0.25">
      <c r="A27" s="22" t="s">
        <v>54</v>
      </c>
      <c r="B27" s="36">
        <v>10.5</v>
      </c>
      <c r="C27" s="36">
        <v>11</v>
      </c>
      <c r="D27" s="15">
        <v>100</v>
      </c>
      <c r="E27" s="37">
        <f t="shared" si="0"/>
        <v>10</v>
      </c>
      <c r="F27" s="23">
        <v>4627</v>
      </c>
      <c r="G27" s="24">
        <f t="shared" si="1"/>
        <v>0.466337431969361</v>
      </c>
      <c r="H27" s="23">
        <v>4627</v>
      </c>
      <c r="I27" s="24">
        <f t="shared" si="2"/>
        <v>0.466337431969361</v>
      </c>
      <c r="J27" s="23">
        <f t="shared" si="3"/>
        <v>0</v>
      </c>
      <c r="K27" s="24">
        <f t="shared" si="4"/>
        <v>0</v>
      </c>
      <c r="L27" s="35">
        <f t="shared" ref="L27:L33" si="8">+ROUND((G27*30+I27*50+K27*20)*40%,2)</f>
        <v>14.92</v>
      </c>
      <c r="M27" s="35">
        <v>12.5</v>
      </c>
      <c r="N27" s="25">
        <f t="shared" si="5"/>
        <v>58.92</v>
      </c>
      <c r="O27" s="26">
        <f t="shared" si="6"/>
        <v>20</v>
      </c>
      <c r="P27" s="26" t="str">
        <f t="shared" si="7"/>
        <v>SI</v>
      </c>
    </row>
    <row r="28" spans="1:16" x14ac:dyDescent="0.25">
      <c r="A28" s="22" t="s">
        <v>55</v>
      </c>
      <c r="B28" s="36">
        <v>12</v>
      </c>
      <c r="C28" s="36">
        <v>12.5</v>
      </c>
      <c r="D28" s="15">
        <v>100</v>
      </c>
      <c r="E28" s="37">
        <f t="shared" si="0"/>
        <v>10</v>
      </c>
      <c r="F28" s="23">
        <v>2556</v>
      </c>
      <c r="G28" s="24">
        <f t="shared" si="1"/>
        <v>0.25760935295303367</v>
      </c>
      <c r="H28" s="23">
        <v>2556</v>
      </c>
      <c r="I28" s="24">
        <f t="shared" si="2"/>
        <v>0.25760935295303367</v>
      </c>
      <c r="J28" s="23">
        <f t="shared" si="3"/>
        <v>0</v>
      </c>
      <c r="K28" s="24">
        <f t="shared" si="4"/>
        <v>0</v>
      </c>
      <c r="L28" s="35">
        <f t="shared" si="8"/>
        <v>8.24</v>
      </c>
      <c r="M28" s="35">
        <v>16</v>
      </c>
      <c r="N28" s="25">
        <f t="shared" si="5"/>
        <v>58.74</v>
      </c>
      <c r="O28" s="26">
        <f t="shared" si="6"/>
        <v>21</v>
      </c>
      <c r="P28" s="26" t="str">
        <f t="shared" si="7"/>
        <v>SI</v>
      </c>
    </row>
    <row r="29" spans="1:16" x14ac:dyDescent="0.25">
      <c r="A29" s="22" t="s">
        <v>56</v>
      </c>
      <c r="B29" s="36">
        <v>12.5</v>
      </c>
      <c r="C29" s="36">
        <v>8.5</v>
      </c>
      <c r="D29" s="15">
        <v>100</v>
      </c>
      <c r="E29" s="37">
        <f t="shared" si="0"/>
        <v>10</v>
      </c>
      <c r="F29" s="23">
        <v>4929</v>
      </c>
      <c r="G29" s="24">
        <f t="shared" si="1"/>
        <v>0.49677484378149567</v>
      </c>
      <c r="H29" s="23">
        <v>4929</v>
      </c>
      <c r="I29" s="24">
        <f t="shared" si="2"/>
        <v>0.49677484378149567</v>
      </c>
      <c r="J29" s="23">
        <f t="shared" si="3"/>
        <v>0</v>
      </c>
      <c r="K29" s="24">
        <f t="shared" si="4"/>
        <v>0</v>
      </c>
      <c r="L29" s="35">
        <f t="shared" si="8"/>
        <v>15.9</v>
      </c>
      <c r="M29" s="35">
        <v>11.5</v>
      </c>
      <c r="N29" s="25">
        <f t="shared" si="5"/>
        <v>58.4</v>
      </c>
      <c r="O29" s="26">
        <f t="shared" si="6"/>
        <v>22</v>
      </c>
      <c r="P29" s="26" t="str">
        <f t="shared" si="7"/>
        <v>SI</v>
      </c>
    </row>
    <row r="30" spans="1:16" x14ac:dyDescent="0.25">
      <c r="A30" s="22" t="s">
        <v>57</v>
      </c>
      <c r="B30" s="36">
        <v>9.5</v>
      </c>
      <c r="C30" s="36">
        <v>10.5</v>
      </c>
      <c r="D30" s="15">
        <v>100</v>
      </c>
      <c r="E30" s="37">
        <f t="shared" si="0"/>
        <v>10</v>
      </c>
      <c r="F30" s="23">
        <v>4089</v>
      </c>
      <c r="G30" s="24">
        <f t="shared" si="1"/>
        <v>0.41211449304575692</v>
      </c>
      <c r="H30" s="23">
        <v>3995</v>
      </c>
      <c r="I30" s="24">
        <f t="shared" si="2"/>
        <v>0.4026405966539004</v>
      </c>
      <c r="J30" s="23">
        <f t="shared" si="3"/>
        <v>94</v>
      </c>
      <c r="K30" s="24">
        <f t="shared" si="4"/>
        <v>2.6628895184135977E-2</v>
      </c>
      <c r="L30" s="35">
        <f t="shared" si="8"/>
        <v>13.21</v>
      </c>
      <c r="M30" s="35">
        <v>15</v>
      </c>
      <c r="N30" s="25">
        <f t="shared" si="5"/>
        <v>58.21</v>
      </c>
      <c r="O30" s="26">
        <f t="shared" si="6"/>
        <v>23</v>
      </c>
      <c r="P30" s="26" t="str">
        <f t="shared" si="7"/>
        <v>SI</v>
      </c>
    </row>
    <row r="31" spans="1:16" x14ac:dyDescent="0.25">
      <c r="A31" s="22" t="s">
        <v>58</v>
      </c>
      <c r="B31" s="36">
        <v>10</v>
      </c>
      <c r="C31" s="36">
        <v>10</v>
      </c>
      <c r="D31" s="15">
        <v>99.34</v>
      </c>
      <c r="E31" s="37">
        <f t="shared" si="0"/>
        <v>9.93</v>
      </c>
      <c r="F31" s="23">
        <v>4228</v>
      </c>
      <c r="G31" s="24">
        <f t="shared" si="1"/>
        <v>0.42612376536988511</v>
      </c>
      <c r="H31" s="23">
        <v>4228</v>
      </c>
      <c r="I31" s="24">
        <f t="shared" si="2"/>
        <v>0.42612376536988511</v>
      </c>
      <c r="J31" s="23">
        <f t="shared" si="3"/>
        <v>0</v>
      </c>
      <c r="K31" s="24">
        <f t="shared" si="4"/>
        <v>0</v>
      </c>
      <c r="L31" s="35">
        <f t="shared" si="8"/>
        <v>13.64</v>
      </c>
      <c r="M31" s="35">
        <v>14.5</v>
      </c>
      <c r="N31" s="25">
        <f t="shared" si="5"/>
        <v>58.07</v>
      </c>
      <c r="O31" s="26">
        <f t="shared" si="6"/>
        <v>24</v>
      </c>
      <c r="P31" s="26" t="str">
        <f t="shared" si="7"/>
        <v>SI</v>
      </c>
    </row>
    <row r="32" spans="1:16" x14ac:dyDescent="0.25">
      <c r="A32" s="22" t="s">
        <v>59</v>
      </c>
      <c r="B32" s="36">
        <v>9</v>
      </c>
      <c r="C32" s="36">
        <v>10</v>
      </c>
      <c r="D32" s="15">
        <v>100</v>
      </c>
      <c r="E32" s="37">
        <f t="shared" si="0"/>
        <v>10</v>
      </c>
      <c r="F32" s="23">
        <v>5104</v>
      </c>
      <c r="G32" s="24">
        <f t="shared" si="1"/>
        <v>0.51441241685144123</v>
      </c>
      <c r="H32" s="23">
        <v>5104</v>
      </c>
      <c r="I32" s="24">
        <f t="shared" si="2"/>
        <v>0.51441241685144123</v>
      </c>
      <c r="J32" s="23">
        <f t="shared" si="3"/>
        <v>0</v>
      </c>
      <c r="K32" s="24">
        <f t="shared" si="4"/>
        <v>0</v>
      </c>
      <c r="L32" s="35">
        <f t="shared" si="8"/>
        <v>16.46</v>
      </c>
      <c r="M32" s="35">
        <v>12.5</v>
      </c>
      <c r="N32" s="25">
        <f t="shared" si="5"/>
        <v>57.96</v>
      </c>
      <c r="O32" s="26">
        <f t="shared" si="6"/>
        <v>25</v>
      </c>
      <c r="P32" s="26" t="str">
        <f t="shared" si="7"/>
        <v>SI</v>
      </c>
    </row>
    <row r="33" spans="1:16" x14ac:dyDescent="0.25">
      <c r="A33" s="22" t="s">
        <v>60</v>
      </c>
      <c r="B33" s="36">
        <v>10.5</v>
      </c>
      <c r="C33" s="36">
        <v>10.5</v>
      </c>
      <c r="D33" s="15">
        <v>100</v>
      </c>
      <c r="E33" s="37">
        <f t="shared" si="0"/>
        <v>10</v>
      </c>
      <c r="F33" s="23">
        <v>4730</v>
      </c>
      <c r="G33" s="24">
        <f t="shared" si="1"/>
        <v>0.47671840354767187</v>
      </c>
      <c r="H33" s="23">
        <v>4730</v>
      </c>
      <c r="I33" s="24">
        <f t="shared" si="2"/>
        <v>0.47671840354767187</v>
      </c>
      <c r="J33" s="23">
        <f t="shared" si="3"/>
        <v>0</v>
      </c>
      <c r="K33" s="24">
        <f t="shared" si="4"/>
        <v>0</v>
      </c>
      <c r="L33" s="35">
        <f t="shared" si="8"/>
        <v>15.25</v>
      </c>
      <c r="M33" s="35">
        <v>11.5</v>
      </c>
      <c r="N33" s="25">
        <f t="shared" si="5"/>
        <v>57.75</v>
      </c>
      <c r="O33" s="26">
        <f t="shared" si="6"/>
        <v>26</v>
      </c>
      <c r="P33" s="26" t="str">
        <f t="shared" si="7"/>
        <v>SI</v>
      </c>
    </row>
    <row r="34" spans="1:16" x14ac:dyDescent="0.25">
      <c r="A34" s="22" t="s">
        <v>61</v>
      </c>
      <c r="B34" s="36">
        <v>9</v>
      </c>
      <c r="C34" s="36">
        <v>9</v>
      </c>
      <c r="D34" s="15">
        <v>100</v>
      </c>
      <c r="E34" s="37">
        <f t="shared" si="0"/>
        <v>10</v>
      </c>
      <c r="F34" s="23">
        <v>6116</v>
      </c>
      <c r="G34" s="24">
        <f t="shared" si="1"/>
        <v>0.61640798226164084</v>
      </c>
      <c r="H34" s="23">
        <v>6116</v>
      </c>
      <c r="I34" s="24">
        <f t="shared" si="2"/>
        <v>0.61640798226164084</v>
      </c>
      <c r="J34" s="23">
        <f t="shared" si="3"/>
        <v>0</v>
      </c>
      <c r="K34" s="24">
        <f t="shared" si="4"/>
        <v>0</v>
      </c>
      <c r="L34" s="35">
        <f>+(G34*30+I34*50+K34*20)*40%</f>
        <v>19.725055432372507</v>
      </c>
      <c r="M34" s="35">
        <v>10</v>
      </c>
      <c r="N34" s="25">
        <f t="shared" si="5"/>
        <v>57.73</v>
      </c>
      <c r="O34" s="26">
        <f t="shared" si="6"/>
        <v>27</v>
      </c>
      <c r="P34" s="26" t="str">
        <f t="shared" si="7"/>
        <v>SI</v>
      </c>
    </row>
    <row r="35" spans="1:16" x14ac:dyDescent="0.25">
      <c r="A35" s="22" t="s">
        <v>62</v>
      </c>
      <c r="B35" s="36">
        <v>11</v>
      </c>
      <c r="C35" s="36">
        <v>8</v>
      </c>
      <c r="D35" s="15">
        <v>100</v>
      </c>
      <c r="E35" s="37">
        <f t="shared" si="0"/>
        <v>10</v>
      </c>
      <c r="F35" s="23">
        <v>5539</v>
      </c>
      <c r="G35" s="24">
        <f t="shared" si="1"/>
        <v>0.55825438419673457</v>
      </c>
      <c r="H35" s="23">
        <v>5539</v>
      </c>
      <c r="I35" s="24">
        <f t="shared" si="2"/>
        <v>0.55825438419673457</v>
      </c>
      <c r="J35" s="23">
        <f t="shared" si="3"/>
        <v>0</v>
      </c>
      <c r="K35" s="24">
        <f t="shared" si="4"/>
        <v>0</v>
      </c>
      <c r="L35" s="35">
        <f>+(G35*30+I35*50+K35*20)*40%</f>
        <v>17.864140294295506</v>
      </c>
      <c r="M35" s="35">
        <v>10.5</v>
      </c>
      <c r="N35" s="25">
        <f t="shared" si="5"/>
        <v>57.36</v>
      </c>
      <c r="O35" s="26">
        <f t="shared" si="6"/>
        <v>28</v>
      </c>
      <c r="P35" s="26" t="str">
        <f t="shared" si="7"/>
        <v>SI</v>
      </c>
    </row>
    <row r="36" spans="1:16" x14ac:dyDescent="0.25">
      <c r="A36" s="22" t="s">
        <v>63</v>
      </c>
      <c r="B36" s="36">
        <v>9.5</v>
      </c>
      <c r="C36" s="36">
        <v>9</v>
      </c>
      <c r="D36" s="15">
        <v>100</v>
      </c>
      <c r="E36" s="37">
        <f t="shared" si="0"/>
        <v>10</v>
      </c>
      <c r="F36" s="23">
        <v>6149</v>
      </c>
      <c r="G36" s="24">
        <f t="shared" si="1"/>
        <v>0.61973392461197341</v>
      </c>
      <c r="H36" s="23">
        <v>6149</v>
      </c>
      <c r="I36" s="24">
        <f t="shared" si="2"/>
        <v>0.61973392461197341</v>
      </c>
      <c r="J36" s="23">
        <f t="shared" si="3"/>
        <v>0</v>
      </c>
      <c r="K36" s="24">
        <f t="shared" si="4"/>
        <v>0</v>
      </c>
      <c r="L36" s="35">
        <f>+(G36*30+I36*50+K36*20)*40%</f>
        <v>19.831485587583149</v>
      </c>
      <c r="M36" s="35">
        <v>9</v>
      </c>
      <c r="N36" s="25">
        <f t="shared" si="5"/>
        <v>57.33</v>
      </c>
      <c r="O36" s="26">
        <f t="shared" si="6"/>
        <v>29</v>
      </c>
      <c r="P36" s="26" t="str">
        <f t="shared" si="7"/>
        <v>SI</v>
      </c>
    </row>
    <row r="37" spans="1:16" x14ac:dyDescent="0.25">
      <c r="A37" s="22" t="s">
        <v>64</v>
      </c>
      <c r="B37" s="36">
        <v>12</v>
      </c>
      <c r="C37" s="36">
        <v>13.5</v>
      </c>
      <c r="D37" s="15">
        <v>100</v>
      </c>
      <c r="E37" s="37">
        <f t="shared" si="0"/>
        <v>10</v>
      </c>
      <c r="F37" s="23">
        <v>2518</v>
      </c>
      <c r="G37" s="24">
        <f t="shared" si="1"/>
        <v>0.25377947994355976</v>
      </c>
      <c r="H37" s="23">
        <v>2518</v>
      </c>
      <c r="I37" s="24">
        <f t="shared" si="2"/>
        <v>0.25377947994355976</v>
      </c>
      <c r="J37" s="23">
        <f t="shared" si="3"/>
        <v>0</v>
      </c>
      <c r="K37" s="24">
        <f t="shared" si="4"/>
        <v>0</v>
      </c>
      <c r="L37" s="35">
        <f>+(G37*30+I37*50+K37*20)*40%</f>
        <v>8.1209433581939123</v>
      </c>
      <c r="M37" s="35">
        <v>13.5</v>
      </c>
      <c r="N37" s="25">
        <f t="shared" si="5"/>
        <v>57.12</v>
      </c>
      <c r="O37" s="26">
        <f t="shared" si="6"/>
        <v>30</v>
      </c>
      <c r="P37" s="26" t="str">
        <f t="shared" si="7"/>
        <v>SI</v>
      </c>
    </row>
    <row r="38" spans="1:16" x14ac:dyDescent="0.25">
      <c r="A38" s="22" t="s">
        <v>65</v>
      </c>
      <c r="B38" s="36">
        <v>10</v>
      </c>
      <c r="C38" s="36">
        <v>7</v>
      </c>
      <c r="D38" s="15">
        <v>100</v>
      </c>
      <c r="E38" s="37">
        <f t="shared" si="0"/>
        <v>10</v>
      </c>
      <c r="F38" s="23">
        <v>6178</v>
      </c>
      <c r="G38" s="24">
        <f t="shared" si="1"/>
        <v>0.62265672243499293</v>
      </c>
      <c r="H38" s="23">
        <v>6178</v>
      </c>
      <c r="I38" s="24">
        <f t="shared" si="2"/>
        <v>0.62265672243499293</v>
      </c>
      <c r="J38" s="23">
        <f t="shared" si="3"/>
        <v>0</v>
      </c>
      <c r="K38" s="24">
        <f t="shared" si="4"/>
        <v>0</v>
      </c>
      <c r="L38" s="35">
        <f t="shared" ref="L38:L56" si="9">+ROUND((G38*30+I38*50+K38*20)*40%,2)</f>
        <v>19.93</v>
      </c>
      <c r="M38" s="35">
        <v>10</v>
      </c>
      <c r="N38" s="25">
        <f t="shared" si="5"/>
        <v>56.93</v>
      </c>
      <c r="O38" s="26">
        <f t="shared" si="6"/>
        <v>31</v>
      </c>
      <c r="P38" s="26" t="str">
        <f t="shared" si="7"/>
        <v>SI</v>
      </c>
    </row>
    <row r="39" spans="1:16" x14ac:dyDescent="0.25">
      <c r="A39" s="22" t="s">
        <v>66</v>
      </c>
      <c r="B39" s="36">
        <v>9.5</v>
      </c>
      <c r="C39" s="36">
        <v>9</v>
      </c>
      <c r="D39" s="15">
        <v>100</v>
      </c>
      <c r="E39" s="37">
        <f t="shared" si="0"/>
        <v>10</v>
      </c>
      <c r="F39" s="23">
        <v>4999</v>
      </c>
      <c r="G39" s="24">
        <f t="shared" si="1"/>
        <v>0.50382987300947391</v>
      </c>
      <c r="H39" s="23">
        <v>4999</v>
      </c>
      <c r="I39" s="24">
        <f t="shared" si="2"/>
        <v>0.50382987300947391</v>
      </c>
      <c r="J39" s="23">
        <f t="shared" si="3"/>
        <v>0</v>
      </c>
      <c r="K39" s="24">
        <f t="shared" si="4"/>
        <v>0</v>
      </c>
      <c r="L39" s="35">
        <f t="shared" si="9"/>
        <v>16.12</v>
      </c>
      <c r="M39" s="35">
        <v>12</v>
      </c>
      <c r="N39" s="25">
        <f t="shared" si="5"/>
        <v>56.62</v>
      </c>
      <c r="O39" s="26">
        <f t="shared" si="6"/>
        <v>32</v>
      </c>
      <c r="P39" s="26" t="str">
        <f t="shared" si="7"/>
        <v>SI</v>
      </c>
    </row>
    <row r="40" spans="1:16" x14ac:dyDescent="0.25">
      <c r="A40" s="22" t="s">
        <v>67</v>
      </c>
      <c r="B40" s="36">
        <v>11</v>
      </c>
      <c r="C40" s="36">
        <v>11</v>
      </c>
      <c r="D40" s="15">
        <v>100</v>
      </c>
      <c r="E40" s="37">
        <f t="shared" si="0"/>
        <v>10</v>
      </c>
      <c r="F40" s="23">
        <v>3529</v>
      </c>
      <c r="G40" s="24">
        <f t="shared" si="1"/>
        <v>0.35567425922193108</v>
      </c>
      <c r="H40" s="23">
        <v>3529</v>
      </c>
      <c r="I40" s="24">
        <f t="shared" si="2"/>
        <v>0.35567425922193108</v>
      </c>
      <c r="J40" s="23">
        <f t="shared" si="3"/>
        <v>0</v>
      </c>
      <c r="K40" s="24">
        <f t="shared" si="4"/>
        <v>0</v>
      </c>
      <c r="L40" s="35">
        <f t="shared" si="9"/>
        <v>11.38</v>
      </c>
      <c r="M40" s="35">
        <v>13</v>
      </c>
      <c r="N40" s="25">
        <f t="shared" si="5"/>
        <v>56.38</v>
      </c>
      <c r="O40" s="26">
        <f t="shared" si="6"/>
        <v>33</v>
      </c>
      <c r="P40" s="26" t="str">
        <f t="shared" si="7"/>
        <v>SI</v>
      </c>
    </row>
    <row r="41" spans="1:16" x14ac:dyDescent="0.25">
      <c r="A41" s="22" t="s">
        <v>68</v>
      </c>
      <c r="B41" s="36">
        <v>8.5</v>
      </c>
      <c r="C41" s="36">
        <v>12.5</v>
      </c>
      <c r="D41" s="15">
        <v>100</v>
      </c>
      <c r="E41" s="37">
        <f t="shared" si="0"/>
        <v>10</v>
      </c>
      <c r="F41" s="23">
        <v>4919</v>
      </c>
      <c r="G41" s="24">
        <f t="shared" si="1"/>
        <v>0.49576698246321305</v>
      </c>
      <c r="H41" s="23">
        <v>4919</v>
      </c>
      <c r="I41" s="24">
        <f t="shared" si="2"/>
        <v>0.49576698246321305</v>
      </c>
      <c r="J41" s="23">
        <f t="shared" si="3"/>
        <v>0</v>
      </c>
      <c r="K41" s="24">
        <f t="shared" si="4"/>
        <v>0</v>
      </c>
      <c r="L41" s="35">
        <f t="shared" si="9"/>
        <v>15.86</v>
      </c>
      <c r="M41" s="35">
        <v>9.5</v>
      </c>
      <c r="N41" s="25">
        <f t="shared" si="5"/>
        <v>56.36</v>
      </c>
      <c r="O41" s="26">
        <f t="shared" si="6"/>
        <v>34</v>
      </c>
      <c r="P41" s="26" t="str">
        <f t="shared" si="7"/>
        <v>SI</v>
      </c>
    </row>
    <row r="42" spans="1:16" x14ac:dyDescent="0.25">
      <c r="A42" s="22" t="s">
        <v>69</v>
      </c>
      <c r="B42" s="36">
        <v>8</v>
      </c>
      <c r="C42" s="36">
        <v>5.5</v>
      </c>
      <c r="D42" s="15">
        <v>100</v>
      </c>
      <c r="E42" s="37">
        <f t="shared" si="0"/>
        <v>10</v>
      </c>
      <c r="F42" s="23">
        <v>5978</v>
      </c>
      <c r="G42" s="24">
        <f t="shared" si="1"/>
        <v>0.60249949606934083</v>
      </c>
      <c r="H42" s="23">
        <v>5978</v>
      </c>
      <c r="I42" s="24">
        <f t="shared" si="2"/>
        <v>0.60249949606934083</v>
      </c>
      <c r="J42" s="23">
        <f t="shared" si="3"/>
        <v>0</v>
      </c>
      <c r="K42" s="24">
        <f t="shared" si="4"/>
        <v>0</v>
      </c>
      <c r="L42" s="35">
        <f t="shared" si="9"/>
        <v>19.28</v>
      </c>
      <c r="M42" s="35">
        <v>13.5</v>
      </c>
      <c r="N42" s="25">
        <f t="shared" si="5"/>
        <v>56.28</v>
      </c>
      <c r="O42" s="26">
        <f t="shared" si="6"/>
        <v>35</v>
      </c>
      <c r="P42" s="26" t="str">
        <f t="shared" si="7"/>
        <v>SI</v>
      </c>
    </row>
    <row r="43" spans="1:16" x14ac:dyDescent="0.25">
      <c r="A43" s="22" t="s">
        <v>70</v>
      </c>
      <c r="B43" s="36">
        <v>8.5</v>
      </c>
      <c r="C43" s="36">
        <v>6.5</v>
      </c>
      <c r="D43" s="15">
        <v>100</v>
      </c>
      <c r="E43" s="37">
        <f t="shared" si="0"/>
        <v>10</v>
      </c>
      <c r="F43" s="23">
        <v>6178</v>
      </c>
      <c r="G43" s="24">
        <f t="shared" si="1"/>
        <v>0.62265672243499293</v>
      </c>
      <c r="H43" s="23">
        <v>4566</v>
      </c>
      <c r="I43" s="24">
        <f t="shared" si="2"/>
        <v>0.46018947792783715</v>
      </c>
      <c r="J43" s="23">
        <f t="shared" si="3"/>
        <v>1612</v>
      </c>
      <c r="K43" s="24">
        <f t="shared" si="4"/>
        <v>0.45665722379603402</v>
      </c>
      <c r="L43" s="35">
        <f t="shared" si="9"/>
        <v>20.329999999999998</v>
      </c>
      <c r="M43" s="35">
        <v>10.5</v>
      </c>
      <c r="N43" s="25">
        <f t="shared" si="5"/>
        <v>55.83</v>
      </c>
      <c r="O43" s="26">
        <f t="shared" si="6"/>
        <v>36</v>
      </c>
      <c r="P43" s="26" t="str">
        <f t="shared" si="7"/>
        <v>SI</v>
      </c>
    </row>
    <row r="44" spans="1:16" x14ac:dyDescent="0.25">
      <c r="A44" s="22" t="s">
        <v>71</v>
      </c>
      <c r="B44" s="36">
        <v>11.5</v>
      </c>
      <c r="C44" s="36">
        <v>10.5</v>
      </c>
      <c r="D44" s="15">
        <v>100</v>
      </c>
      <c r="E44" s="37">
        <f t="shared" si="0"/>
        <v>10</v>
      </c>
      <c r="F44" s="23">
        <v>3403</v>
      </c>
      <c r="G44" s="24">
        <f t="shared" si="1"/>
        <v>0.34297520661157027</v>
      </c>
      <c r="H44" s="23">
        <v>3403</v>
      </c>
      <c r="I44" s="24">
        <f t="shared" si="2"/>
        <v>0.34297520661157027</v>
      </c>
      <c r="J44" s="23">
        <f t="shared" si="3"/>
        <v>0</v>
      </c>
      <c r="K44" s="24">
        <f t="shared" si="4"/>
        <v>0</v>
      </c>
      <c r="L44" s="35">
        <f t="shared" si="9"/>
        <v>10.98</v>
      </c>
      <c r="M44" s="35">
        <v>12.5</v>
      </c>
      <c r="N44" s="25">
        <f t="shared" si="5"/>
        <v>55.48</v>
      </c>
      <c r="O44" s="26">
        <f t="shared" si="6"/>
        <v>37</v>
      </c>
      <c r="P44" s="26" t="str">
        <f t="shared" si="7"/>
        <v>SI</v>
      </c>
    </row>
    <row r="45" spans="1:16" x14ac:dyDescent="0.25">
      <c r="A45" s="22" t="s">
        <v>72</v>
      </c>
      <c r="B45" s="36">
        <v>11.5</v>
      </c>
      <c r="C45" s="36">
        <v>10</v>
      </c>
      <c r="D45" s="15">
        <v>100</v>
      </c>
      <c r="E45" s="37">
        <f t="shared" si="0"/>
        <v>10</v>
      </c>
      <c r="F45" s="23">
        <v>2882</v>
      </c>
      <c r="G45" s="24">
        <f t="shared" si="1"/>
        <v>0.29046563192904656</v>
      </c>
      <c r="H45" s="23">
        <v>2882</v>
      </c>
      <c r="I45" s="24">
        <f t="shared" si="2"/>
        <v>0.29046563192904656</v>
      </c>
      <c r="J45" s="23">
        <f t="shared" si="3"/>
        <v>0</v>
      </c>
      <c r="K45" s="24">
        <f t="shared" si="4"/>
        <v>0</v>
      </c>
      <c r="L45" s="35">
        <f t="shared" si="9"/>
        <v>9.2899999999999991</v>
      </c>
      <c r="M45" s="35">
        <v>14.5</v>
      </c>
      <c r="N45" s="25">
        <f t="shared" si="5"/>
        <v>55.29</v>
      </c>
      <c r="O45" s="26">
        <f t="shared" si="6"/>
        <v>38</v>
      </c>
      <c r="P45" s="26" t="str">
        <f t="shared" si="7"/>
        <v>SI</v>
      </c>
    </row>
    <row r="46" spans="1:16" x14ac:dyDescent="0.25">
      <c r="A46" s="22" t="s">
        <v>73</v>
      </c>
      <c r="B46" s="36">
        <v>8</v>
      </c>
      <c r="C46" s="36">
        <v>9.5</v>
      </c>
      <c r="D46" s="15">
        <v>100</v>
      </c>
      <c r="E46" s="37">
        <f t="shared" si="0"/>
        <v>10</v>
      </c>
      <c r="F46" s="23">
        <v>5958</v>
      </c>
      <c r="G46" s="24">
        <f t="shared" si="1"/>
        <v>0.6004837734327757</v>
      </c>
      <c r="H46" s="23">
        <v>5958</v>
      </c>
      <c r="I46" s="24">
        <f t="shared" si="2"/>
        <v>0.6004837734327757</v>
      </c>
      <c r="J46" s="23">
        <f t="shared" si="3"/>
        <v>0</v>
      </c>
      <c r="K46" s="24">
        <f t="shared" si="4"/>
        <v>0</v>
      </c>
      <c r="L46" s="35">
        <f t="shared" si="9"/>
        <v>19.22</v>
      </c>
      <c r="M46" s="35">
        <v>8</v>
      </c>
      <c r="N46" s="25">
        <f t="shared" si="5"/>
        <v>54.72</v>
      </c>
      <c r="O46" s="26">
        <f t="shared" si="6"/>
        <v>39</v>
      </c>
      <c r="P46" s="26" t="str">
        <f t="shared" si="7"/>
        <v>SI</v>
      </c>
    </row>
    <row r="47" spans="1:16" x14ac:dyDescent="0.25">
      <c r="A47" s="22" t="s">
        <v>74</v>
      </c>
      <c r="B47" s="36">
        <v>8.5</v>
      </c>
      <c r="C47" s="36">
        <v>9</v>
      </c>
      <c r="D47" s="15">
        <v>100</v>
      </c>
      <c r="E47" s="37">
        <f t="shared" si="0"/>
        <v>10</v>
      </c>
      <c r="F47" s="23">
        <v>5478</v>
      </c>
      <c r="G47" s="24">
        <f t="shared" si="1"/>
        <v>0.55210643015521066</v>
      </c>
      <c r="H47" s="23">
        <v>5478</v>
      </c>
      <c r="I47" s="24">
        <f t="shared" si="2"/>
        <v>0.55210643015521066</v>
      </c>
      <c r="J47" s="23">
        <f t="shared" si="3"/>
        <v>0</v>
      </c>
      <c r="K47" s="24">
        <f t="shared" si="4"/>
        <v>0</v>
      </c>
      <c r="L47" s="35">
        <f t="shared" si="9"/>
        <v>17.670000000000002</v>
      </c>
      <c r="M47" s="35">
        <v>9</v>
      </c>
      <c r="N47" s="25">
        <f t="shared" si="5"/>
        <v>54.17</v>
      </c>
      <c r="O47" s="26">
        <f t="shared" si="6"/>
        <v>40</v>
      </c>
      <c r="P47" s="26" t="str">
        <f t="shared" si="7"/>
        <v>SI</v>
      </c>
    </row>
    <row r="48" spans="1:16" x14ac:dyDescent="0.25">
      <c r="A48" s="22" t="s">
        <v>75</v>
      </c>
      <c r="B48" s="36">
        <v>5.5</v>
      </c>
      <c r="C48" s="36">
        <v>11</v>
      </c>
      <c r="D48" s="15">
        <v>100</v>
      </c>
      <c r="E48" s="37">
        <f t="shared" si="0"/>
        <v>10</v>
      </c>
      <c r="F48" s="23">
        <v>4747</v>
      </c>
      <c r="G48" s="24">
        <f t="shared" si="1"/>
        <v>0.47843176778875229</v>
      </c>
      <c r="H48" s="23">
        <v>4619</v>
      </c>
      <c r="I48" s="24">
        <f t="shared" si="2"/>
        <v>0.46553114291473491</v>
      </c>
      <c r="J48" s="23">
        <f t="shared" si="3"/>
        <v>128</v>
      </c>
      <c r="K48" s="24">
        <f t="shared" si="4"/>
        <v>3.6260623229461754E-2</v>
      </c>
      <c r="L48" s="35">
        <f t="shared" si="9"/>
        <v>15.34</v>
      </c>
      <c r="M48" s="35">
        <v>12</v>
      </c>
      <c r="N48" s="25">
        <f t="shared" si="5"/>
        <v>53.84</v>
      </c>
      <c r="O48" s="26">
        <f t="shared" si="6"/>
        <v>41</v>
      </c>
      <c r="P48" s="26" t="str">
        <f t="shared" si="7"/>
        <v>SI</v>
      </c>
    </row>
    <row r="49" spans="1:16" x14ac:dyDescent="0.25">
      <c r="A49" s="22" t="s">
        <v>76</v>
      </c>
      <c r="B49" s="36">
        <v>11.5</v>
      </c>
      <c r="C49" s="36">
        <v>10.5</v>
      </c>
      <c r="D49" s="15">
        <v>100</v>
      </c>
      <c r="E49" s="37">
        <f t="shared" si="0"/>
        <v>10</v>
      </c>
      <c r="F49" s="23">
        <v>2556</v>
      </c>
      <c r="G49" s="24">
        <f t="shared" si="1"/>
        <v>0.25760935295303367</v>
      </c>
      <c r="H49" s="23">
        <v>2556</v>
      </c>
      <c r="I49" s="24">
        <f t="shared" si="2"/>
        <v>0.25760935295303367</v>
      </c>
      <c r="J49" s="23">
        <f t="shared" si="3"/>
        <v>0</v>
      </c>
      <c r="K49" s="24">
        <f t="shared" si="4"/>
        <v>0</v>
      </c>
      <c r="L49" s="35">
        <f t="shared" si="9"/>
        <v>8.24</v>
      </c>
      <c r="M49" s="35">
        <v>13.5</v>
      </c>
      <c r="N49" s="25">
        <f t="shared" si="5"/>
        <v>53.74</v>
      </c>
      <c r="O49" s="26">
        <f t="shared" si="6"/>
        <v>42</v>
      </c>
      <c r="P49" s="26" t="str">
        <f t="shared" si="7"/>
        <v>SI</v>
      </c>
    </row>
    <row r="50" spans="1:16" x14ac:dyDescent="0.25">
      <c r="A50" s="22" t="s">
        <v>77</v>
      </c>
      <c r="B50" s="36">
        <v>11.5</v>
      </c>
      <c r="C50" s="36">
        <v>10</v>
      </c>
      <c r="D50" s="15">
        <v>100</v>
      </c>
      <c r="E50" s="37">
        <f t="shared" si="0"/>
        <v>10</v>
      </c>
      <c r="F50" s="23">
        <v>3452</v>
      </c>
      <c r="G50" s="24">
        <f t="shared" si="1"/>
        <v>0.34791372707115503</v>
      </c>
      <c r="H50" s="23">
        <v>3452</v>
      </c>
      <c r="I50" s="24">
        <f t="shared" si="2"/>
        <v>0.34791372707115503</v>
      </c>
      <c r="J50" s="23">
        <f t="shared" si="3"/>
        <v>0</v>
      </c>
      <c r="K50" s="24">
        <f t="shared" si="4"/>
        <v>0</v>
      </c>
      <c r="L50" s="35">
        <f t="shared" si="9"/>
        <v>11.13</v>
      </c>
      <c r="M50" s="35">
        <v>11</v>
      </c>
      <c r="N50" s="25">
        <f t="shared" si="5"/>
        <v>53.63</v>
      </c>
      <c r="O50" s="26">
        <f t="shared" si="6"/>
        <v>43</v>
      </c>
      <c r="P50" s="26" t="str">
        <f t="shared" si="7"/>
        <v>SI</v>
      </c>
    </row>
    <row r="51" spans="1:16" x14ac:dyDescent="0.25">
      <c r="A51" s="22" t="s">
        <v>78</v>
      </c>
      <c r="B51" s="36">
        <v>7</v>
      </c>
      <c r="C51" s="36">
        <v>7.5</v>
      </c>
      <c r="D51" s="15">
        <v>100</v>
      </c>
      <c r="E51" s="37">
        <f t="shared" si="0"/>
        <v>10</v>
      </c>
      <c r="F51" s="23">
        <v>5543</v>
      </c>
      <c r="G51" s="24">
        <f t="shared" si="1"/>
        <v>0.55865752872404761</v>
      </c>
      <c r="H51" s="23">
        <v>5543</v>
      </c>
      <c r="I51" s="24">
        <f t="shared" si="2"/>
        <v>0.55865752872404761</v>
      </c>
      <c r="J51" s="23">
        <f t="shared" si="3"/>
        <v>0</v>
      </c>
      <c r="K51" s="24">
        <f t="shared" si="4"/>
        <v>0</v>
      </c>
      <c r="L51" s="35">
        <f t="shared" si="9"/>
        <v>17.88</v>
      </c>
      <c r="M51" s="35">
        <v>11</v>
      </c>
      <c r="N51" s="25">
        <f t="shared" si="5"/>
        <v>53.38</v>
      </c>
      <c r="O51" s="26">
        <f t="shared" si="6"/>
        <v>44</v>
      </c>
      <c r="P51" s="26" t="str">
        <f t="shared" si="7"/>
        <v>SI</v>
      </c>
    </row>
    <row r="52" spans="1:16" x14ac:dyDescent="0.25">
      <c r="A52" s="22" t="s">
        <v>79</v>
      </c>
      <c r="B52" s="36">
        <v>9.5</v>
      </c>
      <c r="C52" s="36">
        <v>6.5</v>
      </c>
      <c r="D52" s="15">
        <v>100</v>
      </c>
      <c r="E52" s="37">
        <f t="shared" si="0"/>
        <v>10</v>
      </c>
      <c r="F52" s="23">
        <v>4642</v>
      </c>
      <c r="G52" s="24">
        <f t="shared" si="1"/>
        <v>0.46784922394678491</v>
      </c>
      <c r="H52" s="23">
        <v>4262</v>
      </c>
      <c r="I52" s="24">
        <f t="shared" si="2"/>
        <v>0.42955049385204597</v>
      </c>
      <c r="J52" s="23">
        <f t="shared" si="3"/>
        <v>380</v>
      </c>
      <c r="K52" s="24">
        <f t="shared" si="4"/>
        <v>0.10764872521246459</v>
      </c>
      <c r="L52" s="35">
        <f t="shared" si="9"/>
        <v>15.07</v>
      </c>
      <c r="M52" s="35">
        <v>10.5</v>
      </c>
      <c r="N52" s="25">
        <f t="shared" si="5"/>
        <v>51.57</v>
      </c>
      <c r="O52" s="26">
        <f t="shared" si="6"/>
        <v>45</v>
      </c>
      <c r="P52" s="26" t="str">
        <f t="shared" si="7"/>
        <v>SI</v>
      </c>
    </row>
    <row r="53" spans="1:16" x14ac:dyDescent="0.25">
      <c r="A53" s="22" t="s">
        <v>80</v>
      </c>
      <c r="B53" s="36">
        <v>9.5</v>
      </c>
      <c r="C53" s="36">
        <v>9</v>
      </c>
      <c r="D53" s="15">
        <v>100</v>
      </c>
      <c r="E53" s="37">
        <f t="shared" si="0"/>
        <v>10</v>
      </c>
      <c r="F53" s="23">
        <v>3399</v>
      </c>
      <c r="G53" s="24">
        <f t="shared" si="1"/>
        <v>0.34257206208425722</v>
      </c>
      <c r="H53" s="23">
        <v>3399</v>
      </c>
      <c r="I53" s="24">
        <f t="shared" si="2"/>
        <v>0.34257206208425722</v>
      </c>
      <c r="J53" s="23">
        <f t="shared" si="3"/>
        <v>0</v>
      </c>
      <c r="K53" s="24">
        <f t="shared" si="4"/>
        <v>0</v>
      </c>
      <c r="L53" s="35">
        <f t="shared" si="9"/>
        <v>10.96</v>
      </c>
      <c r="M53" s="35">
        <v>12</v>
      </c>
      <c r="N53" s="25">
        <f t="shared" si="5"/>
        <v>51.46</v>
      </c>
      <c r="O53" s="26">
        <f t="shared" si="6"/>
        <v>46</v>
      </c>
      <c r="P53" s="26" t="str">
        <f t="shared" si="7"/>
        <v>SI</v>
      </c>
    </row>
    <row r="54" spans="1:16" x14ac:dyDescent="0.25">
      <c r="A54" s="22" t="s">
        <v>81</v>
      </c>
      <c r="B54" s="36">
        <v>7</v>
      </c>
      <c r="C54" s="36">
        <v>5.5</v>
      </c>
      <c r="D54" s="15">
        <v>100</v>
      </c>
      <c r="E54" s="37">
        <f t="shared" si="0"/>
        <v>10</v>
      </c>
      <c r="F54" s="23">
        <v>4794</v>
      </c>
      <c r="G54" s="24">
        <f t="shared" si="1"/>
        <v>0.48316871598468053</v>
      </c>
      <c r="H54" s="23">
        <v>4794</v>
      </c>
      <c r="I54" s="24">
        <f t="shared" si="2"/>
        <v>0.48316871598468053</v>
      </c>
      <c r="J54" s="23">
        <f t="shared" si="3"/>
        <v>0</v>
      </c>
      <c r="K54" s="24">
        <f t="shared" si="4"/>
        <v>0</v>
      </c>
      <c r="L54" s="35">
        <f t="shared" si="9"/>
        <v>15.46</v>
      </c>
      <c r="M54" s="35">
        <v>13</v>
      </c>
      <c r="N54" s="25">
        <f t="shared" si="5"/>
        <v>50.96</v>
      </c>
      <c r="O54" s="26">
        <f t="shared" si="6"/>
        <v>47</v>
      </c>
      <c r="P54" s="26" t="str">
        <f t="shared" si="7"/>
        <v>SI</v>
      </c>
    </row>
    <row r="55" spans="1:16" x14ac:dyDescent="0.25">
      <c r="A55" s="22" t="s">
        <v>82</v>
      </c>
      <c r="B55" s="36">
        <v>9</v>
      </c>
      <c r="C55" s="36">
        <v>6</v>
      </c>
      <c r="D55" s="15">
        <v>100</v>
      </c>
      <c r="E55" s="37">
        <f t="shared" si="0"/>
        <v>10</v>
      </c>
      <c r="F55" s="23">
        <v>4451</v>
      </c>
      <c r="G55" s="24">
        <f t="shared" si="1"/>
        <v>0.4485990727675872</v>
      </c>
      <c r="H55" s="23">
        <v>4451</v>
      </c>
      <c r="I55" s="24">
        <f t="shared" si="2"/>
        <v>0.4485990727675872</v>
      </c>
      <c r="J55" s="23">
        <f t="shared" si="3"/>
        <v>0</v>
      </c>
      <c r="K55" s="24">
        <f t="shared" si="4"/>
        <v>0</v>
      </c>
      <c r="L55" s="35">
        <f t="shared" si="9"/>
        <v>14.36</v>
      </c>
      <c r="M55" s="35">
        <v>11</v>
      </c>
      <c r="N55" s="25">
        <f t="shared" si="5"/>
        <v>50.36</v>
      </c>
      <c r="O55" s="26">
        <f t="shared" si="6"/>
        <v>48</v>
      </c>
      <c r="P55" s="26" t="str">
        <f t="shared" si="7"/>
        <v>SI</v>
      </c>
    </row>
    <row r="56" spans="1:16" x14ac:dyDescent="0.25">
      <c r="A56" s="22" t="s">
        <v>83</v>
      </c>
      <c r="B56" s="36">
        <v>7.5</v>
      </c>
      <c r="C56" s="36">
        <v>2.5</v>
      </c>
      <c r="D56" s="15">
        <v>100</v>
      </c>
      <c r="E56" s="37">
        <f t="shared" si="0"/>
        <v>10</v>
      </c>
      <c r="F56" s="23">
        <v>5723</v>
      </c>
      <c r="G56" s="24">
        <f t="shared" si="1"/>
        <v>0.57679903245313446</v>
      </c>
      <c r="H56" s="23">
        <v>5723</v>
      </c>
      <c r="I56" s="24">
        <f t="shared" si="2"/>
        <v>0.57679903245313446</v>
      </c>
      <c r="J56" s="23">
        <f t="shared" si="3"/>
        <v>0</v>
      </c>
      <c r="K56" s="24">
        <f t="shared" si="4"/>
        <v>0</v>
      </c>
      <c r="L56" s="35">
        <f t="shared" si="9"/>
        <v>18.46</v>
      </c>
      <c r="M56" s="35">
        <v>11.5</v>
      </c>
      <c r="N56" s="25">
        <f t="shared" si="5"/>
        <v>49.96</v>
      </c>
      <c r="O56" s="26">
        <f t="shared" si="6"/>
        <v>49</v>
      </c>
      <c r="P56" s="26" t="str">
        <f t="shared" si="7"/>
        <v>SI</v>
      </c>
    </row>
    <row r="57" spans="1:16" x14ac:dyDescent="0.25">
      <c r="A57" s="22" t="s">
        <v>84</v>
      </c>
      <c r="B57" s="36">
        <v>9.5</v>
      </c>
      <c r="C57" s="36">
        <v>7.5</v>
      </c>
      <c r="D57" s="15">
        <v>100</v>
      </c>
      <c r="E57" s="37">
        <f t="shared" si="0"/>
        <v>10</v>
      </c>
      <c r="F57" s="23">
        <v>4528</v>
      </c>
      <c r="G57" s="24">
        <f t="shared" si="1"/>
        <v>0.45635960491836325</v>
      </c>
      <c r="H57" s="23">
        <v>3286</v>
      </c>
      <c r="I57" s="24">
        <f t="shared" si="2"/>
        <v>0.3311832291876638</v>
      </c>
      <c r="J57" s="23">
        <f t="shared" si="3"/>
        <v>1242</v>
      </c>
      <c r="K57" s="24">
        <f t="shared" si="4"/>
        <v>0.35184135977337111</v>
      </c>
      <c r="L57" s="35">
        <f t="shared" ref="L57:L114" si="10">+(G57*30+I57*50+K57*20)*40%</f>
        <v>14.914710720960606</v>
      </c>
      <c r="M57" s="35">
        <v>7.5</v>
      </c>
      <c r="N57" s="25">
        <f t="shared" si="5"/>
        <v>49.41</v>
      </c>
      <c r="O57" s="26">
        <f t="shared" si="6"/>
        <v>50</v>
      </c>
      <c r="P57" s="26" t="str">
        <f t="shared" si="7"/>
        <v>SI</v>
      </c>
    </row>
    <row r="58" spans="1:16" x14ac:dyDescent="0.25">
      <c r="A58" s="22" t="s">
        <v>85</v>
      </c>
      <c r="B58" s="36">
        <v>8.5</v>
      </c>
      <c r="C58" s="36">
        <v>4.5</v>
      </c>
      <c r="D58" s="15">
        <v>100</v>
      </c>
      <c r="E58" s="37">
        <f t="shared" si="0"/>
        <v>10</v>
      </c>
      <c r="F58" s="23">
        <v>5003</v>
      </c>
      <c r="G58" s="24">
        <f t="shared" si="1"/>
        <v>0.50423301753678695</v>
      </c>
      <c r="H58" s="23">
        <v>5003</v>
      </c>
      <c r="I58" s="24">
        <f t="shared" si="2"/>
        <v>0.50423301753678695</v>
      </c>
      <c r="J58" s="23">
        <f t="shared" si="3"/>
        <v>0</v>
      </c>
      <c r="K58" s="24">
        <f t="shared" si="4"/>
        <v>0</v>
      </c>
      <c r="L58" s="35">
        <f t="shared" si="10"/>
        <v>16.135456561177183</v>
      </c>
      <c r="M58" s="35">
        <v>10</v>
      </c>
      <c r="N58" s="25">
        <f t="shared" si="5"/>
        <v>49.14</v>
      </c>
      <c r="O58" s="26">
        <f t="shared" si="6"/>
        <v>51</v>
      </c>
      <c r="P58" s="26" t="str">
        <f t="shared" si="7"/>
        <v>SI</v>
      </c>
    </row>
    <row r="59" spans="1:16" x14ac:dyDescent="0.25">
      <c r="A59" s="22" t="s">
        <v>86</v>
      </c>
      <c r="B59" s="36">
        <v>8.5</v>
      </c>
      <c r="C59" s="36">
        <v>7.5</v>
      </c>
      <c r="D59" s="15">
        <v>100</v>
      </c>
      <c r="E59" s="37">
        <f t="shared" si="0"/>
        <v>10</v>
      </c>
      <c r="F59" s="23">
        <v>3486</v>
      </c>
      <c r="G59" s="24">
        <f t="shared" si="1"/>
        <v>0.35134045555331589</v>
      </c>
      <c r="H59" s="23">
        <v>3486</v>
      </c>
      <c r="I59" s="24">
        <f t="shared" si="2"/>
        <v>0.35134045555331589</v>
      </c>
      <c r="J59" s="23">
        <f t="shared" si="3"/>
        <v>0</v>
      </c>
      <c r="K59" s="24">
        <f t="shared" si="4"/>
        <v>0</v>
      </c>
      <c r="L59" s="35">
        <f t="shared" si="10"/>
        <v>11.24289457770611</v>
      </c>
      <c r="M59" s="35">
        <v>11</v>
      </c>
      <c r="N59" s="25">
        <f t="shared" si="5"/>
        <v>48.24</v>
      </c>
      <c r="O59" s="26">
        <f t="shared" si="6"/>
        <v>52</v>
      </c>
      <c r="P59" s="26" t="str">
        <f t="shared" si="7"/>
        <v>SI</v>
      </c>
    </row>
    <row r="60" spans="1:16" x14ac:dyDescent="0.25">
      <c r="A60" s="22" t="s">
        <v>87</v>
      </c>
      <c r="B60" s="36">
        <v>7</v>
      </c>
      <c r="C60" s="36">
        <v>7</v>
      </c>
      <c r="D60" s="15">
        <v>100</v>
      </c>
      <c r="E60" s="37">
        <f t="shared" si="0"/>
        <v>10</v>
      </c>
      <c r="F60" s="23">
        <v>4766</v>
      </c>
      <c r="G60" s="24">
        <f t="shared" si="1"/>
        <v>0.48034670429348919</v>
      </c>
      <c r="H60" s="23">
        <v>4766</v>
      </c>
      <c r="I60" s="24">
        <f t="shared" si="2"/>
        <v>0.48034670429348919</v>
      </c>
      <c r="J60" s="23">
        <f t="shared" si="3"/>
        <v>0</v>
      </c>
      <c r="K60" s="24">
        <f t="shared" si="4"/>
        <v>0</v>
      </c>
      <c r="L60" s="35">
        <f t="shared" si="10"/>
        <v>15.371094537391656</v>
      </c>
      <c r="M60" s="35">
        <v>8</v>
      </c>
      <c r="N60" s="25">
        <f t="shared" si="5"/>
        <v>47.37</v>
      </c>
      <c r="O60" s="26">
        <f t="shared" si="6"/>
        <v>53</v>
      </c>
      <c r="P60" s="26" t="str">
        <f t="shared" si="7"/>
        <v>SI</v>
      </c>
    </row>
    <row r="61" spans="1:16" x14ac:dyDescent="0.25">
      <c r="A61" s="22" t="s">
        <v>88</v>
      </c>
      <c r="B61" s="36">
        <v>9</v>
      </c>
      <c r="C61" s="36">
        <v>5.5</v>
      </c>
      <c r="D61" s="15">
        <v>100</v>
      </c>
      <c r="E61" s="37">
        <f t="shared" si="0"/>
        <v>10</v>
      </c>
      <c r="F61" s="23">
        <v>4009</v>
      </c>
      <c r="G61" s="24">
        <f t="shared" si="1"/>
        <v>0.40405160249949607</v>
      </c>
      <c r="H61" s="23">
        <v>4009</v>
      </c>
      <c r="I61" s="24">
        <f t="shared" si="2"/>
        <v>0.40405160249949607</v>
      </c>
      <c r="J61" s="23">
        <f t="shared" si="3"/>
        <v>0</v>
      </c>
      <c r="K61" s="24">
        <f t="shared" si="4"/>
        <v>0</v>
      </c>
      <c r="L61" s="35">
        <f t="shared" si="10"/>
        <v>12.929651279983876</v>
      </c>
      <c r="M61" s="35">
        <v>9.5</v>
      </c>
      <c r="N61" s="25">
        <f t="shared" si="5"/>
        <v>46.93</v>
      </c>
      <c r="O61" s="26">
        <f t="shared" si="6"/>
        <v>54</v>
      </c>
      <c r="P61" s="26" t="str">
        <f t="shared" si="7"/>
        <v>SI</v>
      </c>
    </row>
    <row r="62" spans="1:16" x14ac:dyDescent="0.25">
      <c r="A62" s="22" t="s">
        <v>89</v>
      </c>
      <c r="B62" s="36">
        <v>6</v>
      </c>
      <c r="C62" s="36">
        <v>5.5</v>
      </c>
      <c r="D62" s="15">
        <v>100</v>
      </c>
      <c r="E62" s="37">
        <f t="shared" si="0"/>
        <v>10</v>
      </c>
      <c r="F62" s="23">
        <v>6140</v>
      </c>
      <c r="G62" s="24">
        <f t="shared" si="1"/>
        <v>0.61882684942551902</v>
      </c>
      <c r="H62" s="23">
        <v>6140</v>
      </c>
      <c r="I62" s="24">
        <f t="shared" si="2"/>
        <v>0.61882684942551902</v>
      </c>
      <c r="J62" s="23">
        <f t="shared" si="3"/>
        <v>0</v>
      </c>
      <c r="K62" s="24">
        <f t="shared" si="4"/>
        <v>0</v>
      </c>
      <c r="L62" s="35">
        <f t="shared" si="10"/>
        <v>19.802459181616612</v>
      </c>
      <c r="M62" s="35">
        <v>5.5</v>
      </c>
      <c r="N62" s="25">
        <f t="shared" si="5"/>
        <v>46.8</v>
      </c>
      <c r="O62" s="26">
        <f t="shared" si="6"/>
        <v>55</v>
      </c>
      <c r="P62" s="26" t="str">
        <f t="shared" si="7"/>
        <v>SI</v>
      </c>
    </row>
    <row r="63" spans="1:16" x14ac:dyDescent="0.25">
      <c r="A63" s="22" t="s">
        <v>90</v>
      </c>
      <c r="B63" s="36">
        <v>8.5</v>
      </c>
      <c r="C63" s="36">
        <v>7</v>
      </c>
      <c r="D63" s="15">
        <v>100</v>
      </c>
      <c r="E63" s="37">
        <f t="shared" si="0"/>
        <v>10</v>
      </c>
      <c r="F63" s="23">
        <v>2847</v>
      </c>
      <c r="G63" s="24">
        <f t="shared" si="1"/>
        <v>0.28693811731505747</v>
      </c>
      <c r="H63" s="23">
        <v>2847</v>
      </c>
      <c r="I63" s="24">
        <f t="shared" si="2"/>
        <v>0.28693811731505747</v>
      </c>
      <c r="J63" s="23">
        <f t="shared" si="3"/>
        <v>0</v>
      </c>
      <c r="K63" s="24">
        <f t="shared" si="4"/>
        <v>0</v>
      </c>
      <c r="L63" s="35">
        <f t="shared" si="10"/>
        <v>9.1820197540818391</v>
      </c>
      <c r="M63" s="35">
        <v>12</v>
      </c>
      <c r="N63" s="25">
        <f t="shared" si="5"/>
        <v>46.68</v>
      </c>
      <c r="O63" s="26">
        <f t="shared" si="6"/>
        <v>56</v>
      </c>
      <c r="P63" s="26" t="str">
        <f t="shared" si="7"/>
        <v>SI</v>
      </c>
    </row>
    <row r="64" spans="1:16" x14ac:dyDescent="0.25">
      <c r="A64" s="22" t="s">
        <v>91</v>
      </c>
      <c r="B64" s="36">
        <v>5.5</v>
      </c>
      <c r="C64" s="36">
        <v>7</v>
      </c>
      <c r="D64" s="15">
        <v>100</v>
      </c>
      <c r="E64" s="37">
        <f t="shared" si="0"/>
        <v>10</v>
      </c>
      <c r="F64" s="23">
        <v>3934</v>
      </c>
      <c r="G64" s="24">
        <f t="shared" si="1"/>
        <v>0.39649264261237654</v>
      </c>
      <c r="H64" s="23">
        <v>3934</v>
      </c>
      <c r="I64" s="24">
        <f t="shared" si="2"/>
        <v>0.39649264261237654</v>
      </c>
      <c r="J64" s="23">
        <f t="shared" si="3"/>
        <v>0</v>
      </c>
      <c r="K64" s="24">
        <f t="shared" si="4"/>
        <v>0</v>
      </c>
      <c r="L64" s="35">
        <f t="shared" si="10"/>
        <v>12.687764563596049</v>
      </c>
      <c r="M64" s="35">
        <v>11</v>
      </c>
      <c r="N64" s="25">
        <f t="shared" si="5"/>
        <v>46.19</v>
      </c>
      <c r="O64" s="26">
        <f t="shared" si="6"/>
        <v>57</v>
      </c>
      <c r="P64" s="26" t="str">
        <f t="shared" si="7"/>
        <v>SI</v>
      </c>
    </row>
    <row r="65" spans="1:16" x14ac:dyDescent="0.25">
      <c r="A65" s="22" t="s">
        <v>92</v>
      </c>
      <c r="B65" s="36">
        <v>8</v>
      </c>
      <c r="C65" s="36">
        <v>6.5</v>
      </c>
      <c r="D65" s="15">
        <v>100</v>
      </c>
      <c r="E65" s="37">
        <f t="shared" si="0"/>
        <v>10</v>
      </c>
      <c r="F65" s="23">
        <v>3458</v>
      </c>
      <c r="G65" s="24">
        <f t="shared" si="1"/>
        <v>0.34851844386212455</v>
      </c>
      <c r="H65" s="23">
        <v>3458</v>
      </c>
      <c r="I65" s="24">
        <f t="shared" si="2"/>
        <v>0.34851844386212455</v>
      </c>
      <c r="J65" s="23">
        <f t="shared" si="3"/>
        <v>0</v>
      </c>
      <c r="K65" s="24">
        <f t="shared" si="4"/>
        <v>0</v>
      </c>
      <c r="L65" s="35">
        <f t="shared" si="10"/>
        <v>11.152590203587986</v>
      </c>
      <c r="M65" s="35">
        <v>10.5</v>
      </c>
      <c r="N65" s="25">
        <f t="shared" si="5"/>
        <v>46.15</v>
      </c>
      <c r="O65" s="26">
        <f t="shared" si="6"/>
        <v>58</v>
      </c>
      <c r="P65" s="26" t="str">
        <f t="shared" si="7"/>
        <v>SI</v>
      </c>
    </row>
    <row r="66" spans="1:16" x14ac:dyDescent="0.25">
      <c r="A66" s="22" t="s">
        <v>93</v>
      </c>
      <c r="B66" s="36">
        <v>8</v>
      </c>
      <c r="C66" s="36">
        <v>7.5</v>
      </c>
      <c r="D66" s="15">
        <v>100</v>
      </c>
      <c r="E66" s="37">
        <f t="shared" si="0"/>
        <v>10</v>
      </c>
      <c r="F66" s="23">
        <v>3316</v>
      </c>
      <c r="G66" s="24">
        <f t="shared" si="1"/>
        <v>0.33420681314251161</v>
      </c>
      <c r="H66" s="23">
        <v>3316</v>
      </c>
      <c r="I66" s="24">
        <f t="shared" si="2"/>
        <v>0.33420681314251161</v>
      </c>
      <c r="J66" s="23">
        <f t="shared" si="3"/>
        <v>0</v>
      </c>
      <c r="K66" s="24">
        <f t="shared" si="4"/>
        <v>0</v>
      </c>
      <c r="L66" s="35">
        <f t="shared" si="10"/>
        <v>10.694618020560373</v>
      </c>
      <c r="M66" s="35">
        <v>9.5</v>
      </c>
      <c r="N66" s="25">
        <f t="shared" si="5"/>
        <v>45.69</v>
      </c>
      <c r="O66" s="26">
        <f t="shared" si="6"/>
        <v>59</v>
      </c>
      <c r="P66" s="26" t="str">
        <f t="shared" si="7"/>
        <v>SI</v>
      </c>
    </row>
    <row r="67" spans="1:16" x14ac:dyDescent="0.25">
      <c r="A67" s="22" t="s">
        <v>94</v>
      </c>
      <c r="B67" s="36">
        <v>7.5</v>
      </c>
      <c r="C67" s="36">
        <v>7</v>
      </c>
      <c r="D67" s="15">
        <v>98.66</v>
      </c>
      <c r="E67" s="37">
        <f t="shared" si="0"/>
        <v>9.8699999999999992</v>
      </c>
      <c r="F67" s="23">
        <v>3820</v>
      </c>
      <c r="G67" s="24">
        <f t="shared" si="1"/>
        <v>0.38500302358395483</v>
      </c>
      <c r="H67" s="23">
        <v>3820</v>
      </c>
      <c r="I67" s="24">
        <f t="shared" si="2"/>
        <v>0.38500302358395483</v>
      </c>
      <c r="J67" s="23">
        <f t="shared" si="3"/>
        <v>0</v>
      </c>
      <c r="K67" s="24">
        <f t="shared" si="4"/>
        <v>0</v>
      </c>
      <c r="L67" s="35">
        <f t="shared" si="10"/>
        <v>12.320096754686555</v>
      </c>
      <c r="M67" s="35">
        <v>8</v>
      </c>
      <c r="N67" s="25">
        <f t="shared" si="5"/>
        <v>44.69</v>
      </c>
      <c r="O67" s="26">
        <f t="shared" si="6"/>
        <v>60</v>
      </c>
      <c r="P67" s="26" t="str">
        <f t="shared" si="7"/>
        <v>SI</v>
      </c>
    </row>
    <row r="68" spans="1:16" x14ac:dyDescent="0.25">
      <c r="A68" s="22" t="s">
        <v>95</v>
      </c>
      <c r="B68" s="36">
        <v>6</v>
      </c>
      <c r="C68" s="36">
        <v>5</v>
      </c>
      <c r="D68" s="15">
        <v>100</v>
      </c>
      <c r="E68" s="37">
        <f t="shared" si="0"/>
        <v>10</v>
      </c>
      <c r="F68" s="23">
        <v>4120</v>
      </c>
      <c r="G68" s="24">
        <f t="shared" si="1"/>
        <v>0.41523886313243297</v>
      </c>
      <c r="H68" s="23">
        <v>4120</v>
      </c>
      <c r="I68" s="24">
        <f t="shared" si="2"/>
        <v>0.41523886313243297</v>
      </c>
      <c r="J68" s="23">
        <f t="shared" si="3"/>
        <v>0</v>
      </c>
      <c r="K68" s="24">
        <f t="shared" si="4"/>
        <v>0</v>
      </c>
      <c r="L68" s="35">
        <f t="shared" si="10"/>
        <v>13.287643620237857</v>
      </c>
      <c r="M68" s="35">
        <v>9.5</v>
      </c>
      <c r="N68" s="25">
        <f t="shared" si="5"/>
        <v>43.79</v>
      </c>
      <c r="O68" s="26">
        <f t="shared" si="6"/>
        <v>61</v>
      </c>
      <c r="P68" s="26" t="str">
        <f t="shared" si="7"/>
        <v>SI</v>
      </c>
    </row>
    <row r="69" spans="1:16" x14ac:dyDescent="0.25">
      <c r="A69" s="22" t="s">
        <v>96</v>
      </c>
      <c r="B69" s="36">
        <v>7</v>
      </c>
      <c r="C69" s="36">
        <v>9</v>
      </c>
      <c r="D69" s="15">
        <v>100</v>
      </c>
      <c r="E69" s="37">
        <f t="shared" si="0"/>
        <v>10</v>
      </c>
      <c r="F69" s="23">
        <v>2556</v>
      </c>
      <c r="G69" s="24">
        <f t="shared" si="1"/>
        <v>0.25760935295303367</v>
      </c>
      <c r="H69" s="23">
        <v>2556</v>
      </c>
      <c r="I69" s="24">
        <f t="shared" si="2"/>
        <v>0.25760935295303367</v>
      </c>
      <c r="J69" s="23">
        <f t="shared" si="3"/>
        <v>0</v>
      </c>
      <c r="K69" s="24">
        <f t="shared" si="4"/>
        <v>0</v>
      </c>
      <c r="L69" s="35">
        <f t="shared" si="10"/>
        <v>8.2434992944970773</v>
      </c>
      <c r="M69" s="35">
        <v>9</v>
      </c>
      <c r="N69" s="25">
        <f t="shared" si="5"/>
        <v>43.24</v>
      </c>
      <c r="O69" s="26">
        <f t="shared" si="6"/>
        <v>62</v>
      </c>
      <c r="P69" s="26" t="str">
        <f t="shared" si="7"/>
        <v>SI</v>
      </c>
    </row>
    <row r="70" spans="1:16" x14ac:dyDescent="0.25">
      <c r="A70" s="22" t="s">
        <v>97</v>
      </c>
      <c r="B70" s="36">
        <v>5.5</v>
      </c>
      <c r="C70" s="36">
        <v>7</v>
      </c>
      <c r="D70" s="15">
        <v>100</v>
      </c>
      <c r="E70" s="37">
        <f t="shared" si="0"/>
        <v>10</v>
      </c>
      <c r="F70" s="23">
        <v>4264</v>
      </c>
      <c r="G70" s="24">
        <f t="shared" si="1"/>
        <v>0.42975206611570249</v>
      </c>
      <c r="H70" s="23">
        <v>4264</v>
      </c>
      <c r="I70" s="24">
        <f t="shared" si="2"/>
        <v>0.42975206611570249</v>
      </c>
      <c r="J70" s="23">
        <f t="shared" si="3"/>
        <v>0</v>
      </c>
      <c r="K70" s="24">
        <f t="shared" si="4"/>
        <v>0</v>
      </c>
      <c r="L70" s="35">
        <f t="shared" si="10"/>
        <v>13.75206611570248</v>
      </c>
      <c r="M70" s="35">
        <v>6</v>
      </c>
      <c r="N70" s="25">
        <f t="shared" si="5"/>
        <v>42.25</v>
      </c>
      <c r="O70" s="26">
        <f t="shared" si="6"/>
        <v>63</v>
      </c>
      <c r="P70" s="26" t="str">
        <f t="shared" si="7"/>
        <v>SI</v>
      </c>
    </row>
    <row r="71" spans="1:16" x14ac:dyDescent="0.25">
      <c r="A71" s="22" t="s">
        <v>98</v>
      </c>
      <c r="B71" s="36">
        <v>0</v>
      </c>
      <c r="C71" s="36">
        <v>0</v>
      </c>
      <c r="D71" s="15">
        <v>100</v>
      </c>
      <c r="E71" s="37">
        <f t="shared" si="0"/>
        <v>10</v>
      </c>
      <c r="F71" s="23">
        <v>9846</v>
      </c>
      <c r="G71" s="24">
        <f t="shared" si="1"/>
        <v>0.99234025398105219</v>
      </c>
      <c r="H71" s="23">
        <v>9846</v>
      </c>
      <c r="I71" s="24">
        <f t="shared" si="2"/>
        <v>0.99234025398105219</v>
      </c>
      <c r="J71" s="23">
        <f t="shared" si="3"/>
        <v>0</v>
      </c>
      <c r="K71" s="24">
        <f t="shared" si="4"/>
        <v>0</v>
      </c>
      <c r="L71" s="35">
        <f t="shared" si="10"/>
        <v>31.75488812739367</v>
      </c>
      <c r="M71" s="35">
        <v>0</v>
      </c>
      <c r="N71" s="25">
        <f t="shared" si="5"/>
        <v>41.75</v>
      </c>
      <c r="O71" s="26">
        <f t="shared" si="6"/>
        <v>64</v>
      </c>
      <c r="P71" s="26" t="str">
        <f t="shared" si="7"/>
        <v>SI</v>
      </c>
    </row>
    <row r="72" spans="1:16" x14ac:dyDescent="0.25">
      <c r="A72" s="22" t="s">
        <v>99</v>
      </c>
      <c r="B72" s="36">
        <v>5</v>
      </c>
      <c r="C72" s="36">
        <v>4</v>
      </c>
      <c r="D72" s="15">
        <v>100</v>
      </c>
      <c r="E72" s="37">
        <f t="shared" ref="E72:E114" si="11">+ROUND(D72*10%,2)</f>
        <v>10</v>
      </c>
      <c r="F72" s="23">
        <v>5076</v>
      </c>
      <c r="G72" s="24">
        <f t="shared" ref="G72:G114" si="12">+F72/MAX(F:F)</f>
        <v>0.51159040516024989</v>
      </c>
      <c r="H72" s="23">
        <v>5076</v>
      </c>
      <c r="I72" s="24">
        <f t="shared" ref="I72:I114" si="13">+H72/MAX(H:H)</f>
        <v>0.51159040516024989</v>
      </c>
      <c r="J72" s="23">
        <f t="shared" ref="J72:J114" si="14">+F72-H72</f>
        <v>0</v>
      </c>
      <c r="K72" s="24">
        <f t="shared" ref="K72:K114" si="15">+J72/MAX(J:J)</f>
        <v>0</v>
      </c>
      <c r="L72" s="35">
        <f t="shared" si="10"/>
        <v>16.370892965127997</v>
      </c>
      <c r="M72" s="35">
        <v>6</v>
      </c>
      <c r="N72" s="25">
        <f t="shared" ref="N72:N114" si="16">+ROUND(B72+C72+E72+L72+M72,2)</f>
        <v>41.37</v>
      </c>
      <c r="O72" s="26">
        <f t="shared" ref="O72:O114" si="17">+_xlfn.RANK.AVG(N72,N:N)</f>
        <v>65</v>
      </c>
      <c r="P72" s="26" t="str">
        <f t="shared" si="7"/>
        <v>SI</v>
      </c>
    </row>
    <row r="73" spans="1:16" x14ac:dyDescent="0.25">
      <c r="A73" s="22" t="s">
        <v>100</v>
      </c>
      <c r="B73" s="36">
        <v>5</v>
      </c>
      <c r="C73" s="36">
        <v>6.5</v>
      </c>
      <c r="D73" s="15">
        <v>100</v>
      </c>
      <c r="E73" s="37">
        <f t="shared" si="11"/>
        <v>10</v>
      </c>
      <c r="F73" s="23">
        <v>3863</v>
      </c>
      <c r="G73" s="24">
        <f t="shared" si="12"/>
        <v>0.38933682725257007</v>
      </c>
      <c r="H73" s="23">
        <v>3863</v>
      </c>
      <c r="I73" s="24">
        <f t="shared" si="13"/>
        <v>0.38933682725257007</v>
      </c>
      <c r="J73" s="23">
        <f t="shared" si="14"/>
        <v>0</v>
      </c>
      <c r="K73" s="24">
        <f t="shared" si="15"/>
        <v>0</v>
      </c>
      <c r="L73" s="35">
        <f t="shared" si="10"/>
        <v>12.458778472082244</v>
      </c>
      <c r="M73" s="35">
        <v>7</v>
      </c>
      <c r="N73" s="25">
        <f t="shared" si="16"/>
        <v>40.96</v>
      </c>
      <c r="O73" s="26">
        <f t="shared" si="17"/>
        <v>66</v>
      </c>
      <c r="P73" s="26" t="str">
        <f t="shared" ref="P73:P114" si="18">+IF(N73&gt;=41,"SI","NO")</f>
        <v>NO</v>
      </c>
    </row>
    <row r="74" spans="1:16" x14ac:dyDescent="0.25">
      <c r="A74" s="22" t="s">
        <v>101</v>
      </c>
      <c r="B74" s="36">
        <v>6.5</v>
      </c>
      <c r="C74" s="36">
        <v>8.5</v>
      </c>
      <c r="D74" s="15">
        <v>91.34</v>
      </c>
      <c r="E74" s="37">
        <f t="shared" si="11"/>
        <v>9.1300000000000008</v>
      </c>
      <c r="F74" s="23">
        <v>2536</v>
      </c>
      <c r="G74" s="24">
        <f t="shared" si="12"/>
        <v>0.25559363031646848</v>
      </c>
      <c r="H74" s="23">
        <v>2536</v>
      </c>
      <c r="I74" s="24">
        <f t="shared" si="13"/>
        <v>0.25559363031646848</v>
      </c>
      <c r="J74" s="23">
        <f t="shared" si="14"/>
        <v>0</v>
      </c>
      <c r="K74" s="24">
        <f t="shared" si="15"/>
        <v>0</v>
      </c>
      <c r="L74" s="35">
        <f t="shared" si="10"/>
        <v>8.1789961701269913</v>
      </c>
      <c r="M74" s="35">
        <v>8</v>
      </c>
      <c r="N74" s="25">
        <f t="shared" si="16"/>
        <v>40.31</v>
      </c>
      <c r="O74" s="26">
        <f t="shared" si="17"/>
        <v>67</v>
      </c>
      <c r="P74" s="26" t="str">
        <f t="shared" si="18"/>
        <v>NO</v>
      </c>
    </row>
    <row r="75" spans="1:16" x14ac:dyDescent="0.25">
      <c r="A75" s="22" t="s">
        <v>102</v>
      </c>
      <c r="B75" s="36">
        <v>8.5</v>
      </c>
      <c r="C75" s="36">
        <v>6</v>
      </c>
      <c r="D75" s="15">
        <v>100</v>
      </c>
      <c r="E75" s="37">
        <f t="shared" si="11"/>
        <v>10</v>
      </c>
      <c r="F75" s="23">
        <v>4459</v>
      </c>
      <c r="G75" s="24">
        <f t="shared" si="12"/>
        <v>0.44940536182221325</v>
      </c>
      <c r="H75" s="23">
        <v>4459</v>
      </c>
      <c r="I75" s="24">
        <f t="shared" si="13"/>
        <v>0.44940536182221325</v>
      </c>
      <c r="J75" s="23">
        <f t="shared" si="14"/>
        <v>0</v>
      </c>
      <c r="K75" s="24">
        <f t="shared" si="15"/>
        <v>0</v>
      </c>
      <c r="L75" s="35">
        <f t="shared" si="10"/>
        <v>14.380971578310824</v>
      </c>
      <c r="M75" s="35">
        <v>0</v>
      </c>
      <c r="N75" s="25">
        <f t="shared" si="16"/>
        <v>38.880000000000003</v>
      </c>
      <c r="O75" s="26">
        <f t="shared" si="17"/>
        <v>68</v>
      </c>
      <c r="P75" s="26" t="str">
        <f t="shared" si="18"/>
        <v>NO</v>
      </c>
    </row>
    <row r="76" spans="1:16" x14ac:dyDescent="0.25">
      <c r="A76" s="22" t="s">
        <v>103</v>
      </c>
      <c r="B76" s="36">
        <v>9</v>
      </c>
      <c r="C76" s="36">
        <v>8</v>
      </c>
      <c r="D76" s="15">
        <v>100</v>
      </c>
      <c r="E76" s="37">
        <f t="shared" si="11"/>
        <v>10</v>
      </c>
      <c r="F76" s="23">
        <v>3609</v>
      </c>
      <c r="G76" s="24">
        <f t="shared" si="12"/>
        <v>0.36373714976819188</v>
      </c>
      <c r="H76" s="23">
        <v>3609</v>
      </c>
      <c r="I76" s="24">
        <f t="shared" si="13"/>
        <v>0.36373714976819188</v>
      </c>
      <c r="J76" s="23">
        <f t="shared" si="14"/>
        <v>0</v>
      </c>
      <c r="K76" s="24">
        <f t="shared" si="15"/>
        <v>0</v>
      </c>
      <c r="L76" s="35">
        <f t="shared" si="10"/>
        <v>11.63958879258214</v>
      </c>
      <c r="M76" s="35">
        <v>0</v>
      </c>
      <c r="N76" s="25">
        <f t="shared" si="16"/>
        <v>38.64</v>
      </c>
      <c r="O76" s="26">
        <f t="shared" si="17"/>
        <v>69</v>
      </c>
      <c r="P76" s="26" t="str">
        <f t="shared" si="18"/>
        <v>NO</v>
      </c>
    </row>
    <row r="77" spans="1:16" x14ac:dyDescent="0.25">
      <c r="A77" s="22" t="s">
        <v>104</v>
      </c>
      <c r="B77" s="36">
        <v>4.5</v>
      </c>
      <c r="C77" s="36">
        <v>6.5</v>
      </c>
      <c r="D77" s="15">
        <v>100</v>
      </c>
      <c r="E77" s="37">
        <f t="shared" si="11"/>
        <v>10</v>
      </c>
      <c r="F77" s="23">
        <v>2329</v>
      </c>
      <c r="G77" s="24">
        <f t="shared" si="12"/>
        <v>0.23473090102801855</v>
      </c>
      <c r="H77" s="23">
        <v>2329</v>
      </c>
      <c r="I77" s="24">
        <f t="shared" si="13"/>
        <v>0.23473090102801855</v>
      </c>
      <c r="J77" s="23">
        <f t="shared" si="14"/>
        <v>0</v>
      </c>
      <c r="K77" s="24">
        <f t="shared" si="15"/>
        <v>0</v>
      </c>
      <c r="L77" s="35">
        <f t="shared" si="10"/>
        <v>7.5113888328965945</v>
      </c>
      <c r="M77" s="35">
        <v>8.5</v>
      </c>
      <c r="N77" s="25">
        <f t="shared" si="16"/>
        <v>37.01</v>
      </c>
      <c r="O77" s="26">
        <f t="shared" si="17"/>
        <v>70</v>
      </c>
      <c r="P77" s="26" t="str">
        <f t="shared" si="18"/>
        <v>NO</v>
      </c>
    </row>
    <row r="78" spans="1:16" x14ac:dyDescent="0.25">
      <c r="A78" s="22" t="s">
        <v>105</v>
      </c>
      <c r="B78" s="36">
        <v>7.5</v>
      </c>
      <c r="C78" s="36">
        <v>6.5</v>
      </c>
      <c r="D78" s="15">
        <v>100</v>
      </c>
      <c r="E78" s="37">
        <f t="shared" si="11"/>
        <v>10</v>
      </c>
      <c r="F78" s="23">
        <v>3624</v>
      </c>
      <c r="G78" s="24">
        <f t="shared" si="12"/>
        <v>0.36524894174561578</v>
      </c>
      <c r="H78" s="23">
        <v>3624</v>
      </c>
      <c r="I78" s="24">
        <f t="shared" si="13"/>
        <v>0.36524894174561578</v>
      </c>
      <c r="J78" s="23">
        <f t="shared" si="14"/>
        <v>0</v>
      </c>
      <c r="K78" s="24">
        <f t="shared" si="15"/>
        <v>0</v>
      </c>
      <c r="L78" s="35">
        <f t="shared" si="10"/>
        <v>11.687966135859705</v>
      </c>
      <c r="M78" s="35">
        <v>0</v>
      </c>
      <c r="N78" s="25">
        <f t="shared" si="16"/>
        <v>35.69</v>
      </c>
      <c r="O78" s="26">
        <f t="shared" si="17"/>
        <v>71</v>
      </c>
      <c r="P78" s="26" t="str">
        <f t="shared" si="18"/>
        <v>NO</v>
      </c>
    </row>
    <row r="79" spans="1:16" x14ac:dyDescent="0.25">
      <c r="A79" s="22" t="s">
        <v>106</v>
      </c>
      <c r="B79" s="36">
        <v>0</v>
      </c>
      <c r="C79" s="36">
        <v>9</v>
      </c>
      <c r="D79" s="15">
        <v>100</v>
      </c>
      <c r="E79" s="37">
        <f t="shared" si="11"/>
        <v>10</v>
      </c>
      <c r="F79" s="23">
        <v>5103</v>
      </c>
      <c r="G79" s="24">
        <f t="shared" si="12"/>
        <v>0.51431163071961294</v>
      </c>
      <c r="H79" s="23">
        <v>5103</v>
      </c>
      <c r="I79" s="24">
        <f t="shared" si="13"/>
        <v>0.51431163071961294</v>
      </c>
      <c r="J79" s="23">
        <f t="shared" si="14"/>
        <v>0</v>
      </c>
      <c r="K79" s="24">
        <f t="shared" si="15"/>
        <v>0</v>
      </c>
      <c r="L79" s="35">
        <f t="shared" si="10"/>
        <v>16.457972183027614</v>
      </c>
      <c r="M79" s="35">
        <v>0</v>
      </c>
      <c r="N79" s="25">
        <f t="shared" si="16"/>
        <v>35.46</v>
      </c>
      <c r="O79" s="26">
        <f t="shared" si="17"/>
        <v>72</v>
      </c>
      <c r="P79" s="26" t="str">
        <f t="shared" si="18"/>
        <v>NO</v>
      </c>
    </row>
    <row r="80" spans="1:16" x14ac:dyDescent="0.25">
      <c r="A80" s="22" t="s">
        <v>107</v>
      </c>
      <c r="B80" s="36">
        <v>0</v>
      </c>
      <c r="C80" s="36">
        <v>0</v>
      </c>
      <c r="D80" s="15">
        <v>100</v>
      </c>
      <c r="E80" s="37">
        <f t="shared" si="11"/>
        <v>10</v>
      </c>
      <c r="F80" s="23">
        <v>6939</v>
      </c>
      <c r="G80" s="24">
        <f t="shared" si="12"/>
        <v>0.6993549687562991</v>
      </c>
      <c r="H80" s="23">
        <v>6939</v>
      </c>
      <c r="I80" s="24">
        <f t="shared" si="13"/>
        <v>0.6993549687562991</v>
      </c>
      <c r="J80" s="23">
        <f t="shared" si="14"/>
        <v>0</v>
      </c>
      <c r="K80" s="24">
        <f t="shared" si="15"/>
        <v>0</v>
      </c>
      <c r="L80" s="35">
        <f t="shared" si="10"/>
        <v>22.379359000201575</v>
      </c>
      <c r="M80" s="35">
        <v>0</v>
      </c>
      <c r="N80" s="25">
        <f t="shared" si="16"/>
        <v>32.380000000000003</v>
      </c>
      <c r="O80" s="26">
        <f t="shared" si="17"/>
        <v>73</v>
      </c>
      <c r="P80" s="26" t="str">
        <f t="shared" si="18"/>
        <v>NO</v>
      </c>
    </row>
    <row r="81" spans="1:16" x14ac:dyDescent="0.25">
      <c r="A81" s="22" t="s">
        <v>108</v>
      </c>
      <c r="B81" s="36">
        <v>0</v>
      </c>
      <c r="C81" s="36">
        <v>0</v>
      </c>
      <c r="D81" s="15">
        <v>100</v>
      </c>
      <c r="E81" s="37">
        <f t="shared" si="11"/>
        <v>10</v>
      </c>
      <c r="F81" s="23">
        <v>6178</v>
      </c>
      <c r="G81" s="24">
        <f t="shared" si="12"/>
        <v>0.62265672243499293</v>
      </c>
      <c r="H81" s="23">
        <v>6178</v>
      </c>
      <c r="I81" s="24">
        <f t="shared" si="13"/>
        <v>0.62265672243499293</v>
      </c>
      <c r="J81" s="23">
        <f t="shared" si="14"/>
        <v>0</v>
      </c>
      <c r="K81" s="24">
        <f t="shared" si="15"/>
        <v>0</v>
      </c>
      <c r="L81" s="35">
        <f t="shared" si="10"/>
        <v>19.925015117919777</v>
      </c>
      <c r="M81" s="35">
        <v>0</v>
      </c>
      <c r="N81" s="25">
        <f t="shared" si="16"/>
        <v>29.93</v>
      </c>
      <c r="O81" s="26">
        <f t="shared" si="17"/>
        <v>74</v>
      </c>
      <c r="P81" s="26" t="str">
        <f t="shared" si="18"/>
        <v>NO</v>
      </c>
    </row>
    <row r="82" spans="1:16" x14ac:dyDescent="0.25">
      <c r="A82" s="22" t="s">
        <v>109</v>
      </c>
      <c r="B82" s="36">
        <v>0</v>
      </c>
      <c r="C82" s="36">
        <v>0</v>
      </c>
      <c r="D82" s="15">
        <v>100</v>
      </c>
      <c r="E82" s="37">
        <f t="shared" si="11"/>
        <v>10</v>
      </c>
      <c r="F82" s="23">
        <v>5902</v>
      </c>
      <c r="G82" s="24">
        <f t="shared" si="12"/>
        <v>0.59483975005039302</v>
      </c>
      <c r="H82" s="23">
        <v>5902</v>
      </c>
      <c r="I82" s="24">
        <f t="shared" si="13"/>
        <v>0.59483975005039302</v>
      </c>
      <c r="J82" s="23">
        <f t="shared" si="14"/>
        <v>0</v>
      </c>
      <c r="K82" s="24">
        <f t="shared" si="15"/>
        <v>0</v>
      </c>
      <c r="L82" s="35">
        <f t="shared" si="10"/>
        <v>19.034872001612577</v>
      </c>
      <c r="M82" s="35">
        <v>0</v>
      </c>
      <c r="N82" s="25">
        <f t="shared" si="16"/>
        <v>29.03</v>
      </c>
      <c r="O82" s="26">
        <f t="shared" si="17"/>
        <v>75</v>
      </c>
      <c r="P82" s="26" t="str">
        <f t="shared" si="18"/>
        <v>NO</v>
      </c>
    </row>
    <row r="83" spans="1:16" x14ac:dyDescent="0.25">
      <c r="A83" s="22" t="s">
        <v>110</v>
      </c>
      <c r="B83" s="36">
        <v>0</v>
      </c>
      <c r="C83" s="36">
        <v>0</v>
      </c>
      <c r="D83" s="15">
        <v>100</v>
      </c>
      <c r="E83" s="37">
        <f t="shared" si="11"/>
        <v>10</v>
      </c>
      <c r="F83" s="23">
        <v>5612</v>
      </c>
      <c r="G83" s="24">
        <f t="shared" si="12"/>
        <v>0.56561177182019751</v>
      </c>
      <c r="H83" s="23">
        <v>5612</v>
      </c>
      <c r="I83" s="24">
        <f t="shared" si="13"/>
        <v>0.56561177182019751</v>
      </c>
      <c r="J83" s="23">
        <f t="shared" si="14"/>
        <v>0</v>
      </c>
      <c r="K83" s="24">
        <f t="shared" si="15"/>
        <v>0</v>
      </c>
      <c r="L83" s="35">
        <f t="shared" si="10"/>
        <v>18.09957669824632</v>
      </c>
      <c r="M83" s="35">
        <v>0</v>
      </c>
      <c r="N83" s="25">
        <f t="shared" si="16"/>
        <v>28.1</v>
      </c>
      <c r="O83" s="26">
        <f t="shared" si="17"/>
        <v>76</v>
      </c>
      <c r="P83" s="26" t="str">
        <f t="shared" si="18"/>
        <v>NO</v>
      </c>
    </row>
    <row r="84" spans="1:16" x14ac:dyDescent="0.25">
      <c r="A84" s="22" t="s">
        <v>111</v>
      </c>
      <c r="B84" s="36">
        <v>0</v>
      </c>
      <c r="C84" s="36">
        <v>0</v>
      </c>
      <c r="D84" s="15">
        <v>100</v>
      </c>
      <c r="E84" s="37">
        <f t="shared" si="11"/>
        <v>10</v>
      </c>
      <c r="F84" s="23">
        <v>5327</v>
      </c>
      <c r="G84" s="24">
        <f t="shared" si="12"/>
        <v>0.53688772424914333</v>
      </c>
      <c r="H84" s="23">
        <v>5327</v>
      </c>
      <c r="I84" s="24">
        <f t="shared" si="13"/>
        <v>0.53688772424914333</v>
      </c>
      <c r="J84" s="23">
        <f t="shared" si="14"/>
        <v>0</v>
      </c>
      <c r="K84" s="24">
        <f t="shared" si="15"/>
        <v>0</v>
      </c>
      <c r="L84" s="35">
        <f t="shared" si="10"/>
        <v>17.180407175972586</v>
      </c>
      <c r="M84" s="35">
        <v>0</v>
      </c>
      <c r="N84" s="25">
        <f t="shared" si="16"/>
        <v>27.18</v>
      </c>
      <c r="O84" s="26">
        <f t="shared" si="17"/>
        <v>77</v>
      </c>
      <c r="P84" s="26" t="str">
        <f t="shared" si="18"/>
        <v>NO</v>
      </c>
    </row>
    <row r="85" spans="1:16" x14ac:dyDescent="0.25">
      <c r="A85" s="22" t="s">
        <v>112</v>
      </c>
      <c r="B85" s="36">
        <v>0</v>
      </c>
      <c r="C85" s="36">
        <v>0</v>
      </c>
      <c r="D85" s="15">
        <v>100</v>
      </c>
      <c r="E85" s="37">
        <f t="shared" si="11"/>
        <v>10</v>
      </c>
      <c r="F85" s="23">
        <v>5045</v>
      </c>
      <c r="G85" s="24">
        <f t="shared" si="12"/>
        <v>0.50846603507357391</v>
      </c>
      <c r="H85" s="23">
        <v>3348</v>
      </c>
      <c r="I85" s="24">
        <f t="shared" si="13"/>
        <v>0.33743196936101594</v>
      </c>
      <c r="J85" s="23">
        <f t="shared" si="14"/>
        <v>1697</v>
      </c>
      <c r="K85" s="24">
        <f t="shared" si="15"/>
        <v>0.48073654390934845</v>
      </c>
      <c r="L85" s="35">
        <f t="shared" si="10"/>
        <v>16.696124159377995</v>
      </c>
      <c r="M85" s="35">
        <v>0</v>
      </c>
      <c r="N85" s="25">
        <f t="shared" si="16"/>
        <v>26.7</v>
      </c>
      <c r="O85" s="26">
        <f t="shared" si="17"/>
        <v>78</v>
      </c>
      <c r="P85" s="26" t="str">
        <f t="shared" si="18"/>
        <v>NO</v>
      </c>
    </row>
    <row r="86" spans="1:16" x14ac:dyDescent="0.25">
      <c r="A86" s="22" t="s">
        <v>113</v>
      </c>
      <c r="B86" s="36">
        <v>0</v>
      </c>
      <c r="C86" s="36">
        <v>0</v>
      </c>
      <c r="D86" s="15">
        <v>100</v>
      </c>
      <c r="E86" s="37">
        <f t="shared" si="11"/>
        <v>10</v>
      </c>
      <c r="F86" s="23">
        <v>4949</v>
      </c>
      <c r="G86" s="24">
        <f t="shared" si="12"/>
        <v>0.49879056641806085</v>
      </c>
      <c r="H86" s="23">
        <v>3286</v>
      </c>
      <c r="I86" s="24">
        <f t="shared" si="13"/>
        <v>0.3311832291876638</v>
      </c>
      <c r="J86" s="23">
        <f t="shared" si="14"/>
        <v>1663</v>
      </c>
      <c r="K86" s="24">
        <f t="shared" si="15"/>
        <v>0.47110481586402264</v>
      </c>
      <c r="L86" s="35">
        <f t="shared" si="10"/>
        <v>16.377989907682188</v>
      </c>
      <c r="M86" s="35">
        <v>0</v>
      </c>
      <c r="N86" s="25">
        <f t="shared" si="16"/>
        <v>26.38</v>
      </c>
      <c r="O86" s="26">
        <f t="shared" si="17"/>
        <v>79</v>
      </c>
      <c r="P86" s="26" t="str">
        <f t="shared" si="18"/>
        <v>NO</v>
      </c>
    </row>
    <row r="87" spans="1:16" x14ac:dyDescent="0.25">
      <c r="A87" s="22" t="s">
        <v>114</v>
      </c>
      <c r="B87" s="36">
        <v>0</v>
      </c>
      <c r="C87" s="36">
        <v>0</v>
      </c>
      <c r="D87" s="15">
        <v>100</v>
      </c>
      <c r="E87" s="37">
        <f t="shared" si="11"/>
        <v>10</v>
      </c>
      <c r="F87" s="23">
        <v>5027</v>
      </c>
      <c r="G87" s="24">
        <f t="shared" si="12"/>
        <v>0.50665188470066513</v>
      </c>
      <c r="H87" s="23">
        <v>5027</v>
      </c>
      <c r="I87" s="24">
        <f t="shared" si="13"/>
        <v>0.50665188470066513</v>
      </c>
      <c r="J87" s="23">
        <f t="shared" si="14"/>
        <v>0</v>
      </c>
      <c r="K87" s="24">
        <f t="shared" si="15"/>
        <v>0</v>
      </c>
      <c r="L87" s="35">
        <f t="shared" si="10"/>
        <v>16.212860310421284</v>
      </c>
      <c r="M87" s="35">
        <v>0</v>
      </c>
      <c r="N87" s="25">
        <f t="shared" si="16"/>
        <v>26.21</v>
      </c>
      <c r="O87" s="26">
        <f t="shared" si="17"/>
        <v>80</v>
      </c>
      <c r="P87" s="26" t="str">
        <f t="shared" si="18"/>
        <v>NO</v>
      </c>
    </row>
    <row r="88" spans="1:16" x14ac:dyDescent="0.25">
      <c r="A88" s="22" t="s">
        <v>115</v>
      </c>
      <c r="B88" s="36">
        <v>0</v>
      </c>
      <c r="C88" s="36">
        <v>0</v>
      </c>
      <c r="D88" s="15">
        <v>100</v>
      </c>
      <c r="E88" s="37">
        <f t="shared" si="11"/>
        <v>10</v>
      </c>
      <c r="F88" s="23">
        <v>4873</v>
      </c>
      <c r="G88" s="24">
        <f t="shared" si="12"/>
        <v>0.4911308203991131</v>
      </c>
      <c r="H88" s="23">
        <v>4686</v>
      </c>
      <c r="I88" s="24">
        <f t="shared" si="13"/>
        <v>0.47228381374722839</v>
      </c>
      <c r="J88" s="23">
        <f t="shared" si="14"/>
        <v>187</v>
      </c>
      <c r="K88" s="24">
        <f t="shared" si="15"/>
        <v>5.2974504249291787E-2</v>
      </c>
      <c r="L88" s="35">
        <f t="shared" si="10"/>
        <v>15.763042153728259</v>
      </c>
      <c r="M88" s="35">
        <v>0</v>
      </c>
      <c r="N88" s="25">
        <f t="shared" si="16"/>
        <v>25.76</v>
      </c>
      <c r="O88" s="26">
        <f t="shared" si="17"/>
        <v>81</v>
      </c>
      <c r="P88" s="26" t="str">
        <f t="shared" si="18"/>
        <v>NO</v>
      </c>
    </row>
    <row r="89" spans="1:16" x14ac:dyDescent="0.25">
      <c r="A89" s="22" t="s">
        <v>116</v>
      </c>
      <c r="B89" s="36">
        <v>0</v>
      </c>
      <c r="C89" s="36">
        <v>0</v>
      </c>
      <c r="D89" s="15">
        <v>100</v>
      </c>
      <c r="E89" s="37">
        <f t="shared" si="11"/>
        <v>10</v>
      </c>
      <c r="F89" s="23">
        <v>4880</v>
      </c>
      <c r="G89" s="24">
        <f t="shared" si="12"/>
        <v>0.49183632332191091</v>
      </c>
      <c r="H89" s="23">
        <v>4880</v>
      </c>
      <c r="I89" s="24">
        <f t="shared" si="13"/>
        <v>0.49183632332191091</v>
      </c>
      <c r="J89" s="23">
        <f t="shared" si="14"/>
        <v>0</v>
      </c>
      <c r="K89" s="24">
        <f t="shared" si="15"/>
        <v>0</v>
      </c>
      <c r="L89" s="35">
        <f t="shared" si="10"/>
        <v>15.738762346301151</v>
      </c>
      <c r="M89" s="35">
        <v>0</v>
      </c>
      <c r="N89" s="25">
        <f t="shared" si="16"/>
        <v>25.74</v>
      </c>
      <c r="O89" s="26">
        <f t="shared" si="17"/>
        <v>82</v>
      </c>
      <c r="P89" s="26" t="str">
        <f t="shared" si="18"/>
        <v>NO</v>
      </c>
    </row>
    <row r="90" spans="1:16" x14ac:dyDescent="0.25">
      <c r="A90" s="22" t="s">
        <v>117</v>
      </c>
      <c r="B90" s="36">
        <v>0</v>
      </c>
      <c r="C90" s="36">
        <v>0</v>
      </c>
      <c r="D90" s="15">
        <v>100</v>
      </c>
      <c r="E90" s="37">
        <f t="shared" si="11"/>
        <v>10</v>
      </c>
      <c r="F90" s="23">
        <v>4613</v>
      </c>
      <c r="G90" s="24">
        <f t="shared" si="12"/>
        <v>0.46492642612376539</v>
      </c>
      <c r="H90" s="23">
        <v>4400</v>
      </c>
      <c r="I90" s="24">
        <f t="shared" si="13"/>
        <v>0.44345898004434592</v>
      </c>
      <c r="J90" s="23">
        <f t="shared" si="14"/>
        <v>213</v>
      </c>
      <c r="K90" s="24">
        <f t="shared" si="15"/>
        <v>6.0339943342776203E-2</v>
      </c>
      <c r="L90" s="35">
        <f t="shared" si="10"/>
        <v>14.931016261114312</v>
      </c>
      <c r="M90" s="35">
        <v>0</v>
      </c>
      <c r="N90" s="25">
        <f t="shared" si="16"/>
        <v>24.93</v>
      </c>
      <c r="O90" s="26">
        <f t="shared" si="17"/>
        <v>83</v>
      </c>
      <c r="P90" s="26" t="str">
        <f t="shared" si="18"/>
        <v>NO</v>
      </c>
    </row>
    <row r="91" spans="1:16" x14ac:dyDescent="0.25">
      <c r="A91" s="22" t="s">
        <v>118</v>
      </c>
      <c r="B91" s="36">
        <v>0</v>
      </c>
      <c r="C91" s="36">
        <v>0</v>
      </c>
      <c r="D91" s="15">
        <v>100</v>
      </c>
      <c r="E91" s="37">
        <f t="shared" si="11"/>
        <v>10</v>
      </c>
      <c r="F91" s="23">
        <v>4535</v>
      </c>
      <c r="G91" s="24">
        <f t="shared" si="12"/>
        <v>0.45706510784116106</v>
      </c>
      <c r="H91" s="23">
        <v>4170</v>
      </c>
      <c r="I91" s="24">
        <f t="shared" si="13"/>
        <v>0.42027816972384602</v>
      </c>
      <c r="J91" s="23">
        <f t="shared" si="14"/>
        <v>365</v>
      </c>
      <c r="K91" s="24">
        <f t="shared" si="15"/>
        <v>0.10339943342776203</v>
      </c>
      <c r="L91" s="35">
        <f t="shared" si="10"/>
        <v>14.717540155992948</v>
      </c>
      <c r="M91" s="35">
        <v>0</v>
      </c>
      <c r="N91" s="25">
        <f t="shared" si="16"/>
        <v>24.72</v>
      </c>
      <c r="O91" s="26">
        <f t="shared" si="17"/>
        <v>84</v>
      </c>
      <c r="P91" s="26" t="str">
        <f t="shared" si="18"/>
        <v>NO</v>
      </c>
    </row>
    <row r="92" spans="1:16" x14ac:dyDescent="0.25">
      <c r="A92" s="22" t="s">
        <v>119</v>
      </c>
      <c r="B92" s="36">
        <v>0</v>
      </c>
      <c r="C92" s="36">
        <v>0</v>
      </c>
      <c r="D92" s="15">
        <v>100</v>
      </c>
      <c r="E92" s="37">
        <f t="shared" si="11"/>
        <v>10</v>
      </c>
      <c r="F92" s="23">
        <v>4535</v>
      </c>
      <c r="G92" s="24">
        <f t="shared" si="12"/>
        <v>0.45706510784116106</v>
      </c>
      <c r="H92" s="23">
        <v>4535</v>
      </c>
      <c r="I92" s="24">
        <f t="shared" si="13"/>
        <v>0.45706510784116106</v>
      </c>
      <c r="J92" s="23">
        <f t="shared" si="14"/>
        <v>0</v>
      </c>
      <c r="K92" s="24">
        <f t="shared" si="15"/>
        <v>0</v>
      </c>
      <c r="L92" s="35">
        <f t="shared" si="10"/>
        <v>14.626083450917154</v>
      </c>
      <c r="M92" s="35">
        <v>0</v>
      </c>
      <c r="N92" s="25">
        <f t="shared" si="16"/>
        <v>24.63</v>
      </c>
      <c r="O92" s="26">
        <f t="shared" si="17"/>
        <v>85</v>
      </c>
      <c r="P92" s="26" t="str">
        <f t="shared" si="18"/>
        <v>NO</v>
      </c>
    </row>
    <row r="93" spans="1:16" x14ac:dyDescent="0.25">
      <c r="A93" s="22" t="s">
        <v>120</v>
      </c>
      <c r="B93" s="36">
        <v>0</v>
      </c>
      <c r="C93" s="36">
        <v>0</v>
      </c>
      <c r="D93" s="15">
        <v>100</v>
      </c>
      <c r="E93" s="37">
        <f t="shared" si="11"/>
        <v>10</v>
      </c>
      <c r="F93" s="23">
        <v>4385</v>
      </c>
      <c r="G93" s="24">
        <f t="shared" si="12"/>
        <v>0.44194718806692201</v>
      </c>
      <c r="H93" s="23">
        <v>3593</v>
      </c>
      <c r="I93" s="24">
        <f t="shared" si="13"/>
        <v>0.36212457165893974</v>
      </c>
      <c r="J93" s="23">
        <f t="shared" si="14"/>
        <v>792</v>
      </c>
      <c r="K93" s="24">
        <f t="shared" si="15"/>
        <v>0.22436260623229462</v>
      </c>
      <c r="L93" s="35">
        <f t="shared" si="10"/>
        <v>14.340758539840216</v>
      </c>
      <c r="M93" s="35">
        <v>0</v>
      </c>
      <c r="N93" s="25">
        <f t="shared" si="16"/>
        <v>24.34</v>
      </c>
      <c r="O93" s="26">
        <f t="shared" si="17"/>
        <v>86</v>
      </c>
      <c r="P93" s="26" t="str">
        <f t="shared" si="18"/>
        <v>NO</v>
      </c>
    </row>
    <row r="94" spans="1:16" x14ac:dyDescent="0.25">
      <c r="A94" s="22" t="s">
        <v>121</v>
      </c>
      <c r="B94" s="36">
        <v>0</v>
      </c>
      <c r="C94" s="36">
        <v>0</v>
      </c>
      <c r="D94" s="15">
        <v>100</v>
      </c>
      <c r="E94" s="37">
        <f t="shared" si="11"/>
        <v>10</v>
      </c>
      <c r="F94" s="23">
        <v>4170</v>
      </c>
      <c r="G94" s="24">
        <f t="shared" si="12"/>
        <v>0.42027816972384602</v>
      </c>
      <c r="H94" s="23">
        <v>4170</v>
      </c>
      <c r="I94" s="24">
        <f t="shared" si="13"/>
        <v>0.42027816972384602</v>
      </c>
      <c r="J94" s="23">
        <f t="shared" si="14"/>
        <v>0</v>
      </c>
      <c r="K94" s="24">
        <f t="shared" si="15"/>
        <v>0</v>
      </c>
      <c r="L94" s="35">
        <f t="shared" si="10"/>
        <v>13.448901431163073</v>
      </c>
      <c r="M94" s="35">
        <v>0</v>
      </c>
      <c r="N94" s="25">
        <f t="shared" si="16"/>
        <v>23.45</v>
      </c>
      <c r="O94" s="26">
        <f t="shared" si="17"/>
        <v>87</v>
      </c>
      <c r="P94" s="26" t="str">
        <f t="shared" si="18"/>
        <v>NO</v>
      </c>
    </row>
    <row r="95" spans="1:16" x14ac:dyDescent="0.25">
      <c r="A95" s="22" t="s">
        <v>122</v>
      </c>
      <c r="B95" s="36">
        <v>0</v>
      </c>
      <c r="C95" s="36">
        <v>0</v>
      </c>
      <c r="D95" s="15">
        <v>100</v>
      </c>
      <c r="E95" s="37">
        <f t="shared" si="11"/>
        <v>10</v>
      </c>
      <c r="F95" s="23">
        <v>3995</v>
      </c>
      <c r="G95" s="24">
        <f t="shared" si="12"/>
        <v>0.4026405966539004</v>
      </c>
      <c r="H95" s="23">
        <v>3995</v>
      </c>
      <c r="I95" s="24">
        <f t="shared" si="13"/>
        <v>0.4026405966539004</v>
      </c>
      <c r="J95" s="23">
        <f t="shared" si="14"/>
        <v>0</v>
      </c>
      <c r="K95" s="24">
        <f t="shared" si="15"/>
        <v>0</v>
      </c>
      <c r="L95" s="35">
        <f t="shared" si="10"/>
        <v>12.884499092924813</v>
      </c>
      <c r="M95" s="35">
        <v>0</v>
      </c>
      <c r="N95" s="25">
        <f t="shared" si="16"/>
        <v>22.88</v>
      </c>
      <c r="O95" s="26">
        <f t="shared" si="17"/>
        <v>89</v>
      </c>
      <c r="P95" s="26" t="str">
        <f t="shared" si="18"/>
        <v>NO</v>
      </c>
    </row>
    <row r="96" spans="1:16" x14ac:dyDescent="0.25">
      <c r="A96" s="22" t="s">
        <v>123</v>
      </c>
      <c r="B96" s="36">
        <v>0</v>
      </c>
      <c r="C96" s="36">
        <v>0</v>
      </c>
      <c r="D96" s="15">
        <v>100</v>
      </c>
      <c r="E96" s="37">
        <f t="shared" si="11"/>
        <v>10</v>
      </c>
      <c r="F96" s="23">
        <v>3995</v>
      </c>
      <c r="G96" s="24">
        <f t="shared" si="12"/>
        <v>0.4026405966539004</v>
      </c>
      <c r="H96" s="23">
        <v>3995</v>
      </c>
      <c r="I96" s="24">
        <f t="shared" si="13"/>
        <v>0.4026405966539004</v>
      </c>
      <c r="J96" s="23">
        <f t="shared" si="14"/>
        <v>0</v>
      </c>
      <c r="K96" s="24">
        <f t="shared" si="15"/>
        <v>0</v>
      </c>
      <c r="L96" s="35">
        <f t="shared" si="10"/>
        <v>12.884499092924813</v>
      </c>
      <c r="M96" s="35">
        <v>0</v>
      </c>
      <c r="N96" s="25">
        <f t="shared" si="16"/>
        <v>22.88</v>
      </c>
      <c r="O96" s="26">
        <f t="shared" si="17"/>
        <v>89</v>
      </c>
      <c r="P96" s="26" t="str">
        <f t="shared" si="18"/>
        <v>NO</v>
      </c>
    </row>
    <row r="97" spans="1:16" x14ac:dyDescent="0.25">
      <c r="A97" s="22" t="s">
        <v>124</v>
      </c>
      <c r="B97" s="36">
        <v>0</v>
      </c>
      <c r="C97" s="36">
        <v>0</v>
      </c>
      <c r="D97" s="15">
        <v>100</v>
      </c>
      <c r="E97" s="37">
        <f t="shared" si="11"/>
        <v>10</v>
      </c>
      <c r="F97" s="23">
        <v>3995</v>
      </c>
      <c r="G97" s="24">
        <f t="shared" si="12"/>
        <v>0.4026405966539004</v>
      </c>
      <c r="H97" s="23">
        <v>3995</v>
      </c>
      <c r="I97" s="24">
        <f t="shared" si="13"/>
        <v>0.4026405966539004</v>
      </c>
      <c r="J97" s="23">
        <f t="shared" si="14"/>
        <v>0</v>
      </c>
      <c r="K97" s="24">
        <f t="shared" si="15"/>
        <v>0</v>
      </c>
      <c r="L97" s="35">
        <f t="shared" si="10"/>
        <v>12.884499092924813</v>
      </c>
      <c r="M97" s="35">
        <v>0</v>
      </c>
      <c r="N97" s="25">
        <f t="shared" si="16"/>
        <v>22.88</v>
      </c>
      <c r="O97" s="26">
        <f t="shared" si="17"/>
        <v>89</v>
      </c>
      <c r="P97" s="26" t="str">
        <f t="shared" si="18"/>
        <v>NO</v>
      </c>
    </row>
    <row r="98" spans="1:16" x14ac:dyDescent="0.25">
      <c r="A98" s="22" t="s">
        <v>125</v>
      </c>
      <c r="B98" s="36">
        <v>0</v>
      </c>
      <c r="C98" s="36">
        <v>0</v>
      </c>
      <c r="D98" s="15">
        <v>100</v>
      </c>
      <c r="E98" s="37">
        <f t="shared" si="11"/>
        <v>10</v>
      </c>
      <c r="F98" s="23">
        <v>3984</v>
      </c>
      <c r="G98" s="24">
        <f t="shared" si="12"/>
        <v>0.40153194920378954</v>
      </c>
      <c r="H98" s="23">
        <v>3984</v>
      </c>
      <c r="I98" s="24">
        <f t="shared" si="13"/>
        <v>0.40153194920378954</v>
      </c>
      <c r="J98" s="23">
        <f t="shared" si="14"/>
        <v>0</v>
      </c>
      <c r="K98" s="24">
        <f t="shared" si="15"/>
        <v>0</v>
      </c>
      <c r="L98" s="35">
        <f t="shared" si="10"/>
        <v>12.849022374521264</v>
      </c>
      <c r="M98" s="35">
        <v>0</v>
      </c>
      <c r="N98" s="25">
        <f t="shared" si="16"/>
        <v>22.85</v>
      </c>
      <c r="O98" s="26">
        <f t="shared" si="17"/>
        <v>91.5</v>
      </c>
      <c r="P98" s="26" t="str">
        <f t="shared" si="18"/>
        <v>NO</v>
      </c>
    </row>
    <row r="99" spans="1:16" x14ac:dyDescent="0.25">
      <c r="A99" s="22" t="s">
        <v>126</v>
      </c>
      <c r="B99" s="36">
        <v>0</v>
      </c>
      <c r="C99" s="36">
        <v>0</v>
      </c>
      <c r="D99" s="15">
        <v>100</v>
      </c>
      <c r="E99" s="37">
        <f t="shared" si="11"/>
        <v>10</v>
      </c>
      <c r="F99" s="23">
        <v>3984</v>
      </c>
      <c r="G99" s="24">
        <f t="shared" si="12"/>
        <v>0.40153194920378954</v>
      </c>
      <c r="H99" s="23">
        <v>3984</v>
      </c>
      <c r="I99" s="24">
        <f t="shared" si="13"/>
        <v>0.40153194920378954</v>
      </c>
      <c r="J99" s="23">
        <f t="shared" si="14"/>
        <v>0</v>
      </c>
      <c r="K99" s="24">
        <f t="shared" si="15"/>
        <v>0</v>
      </c>
      <c r="L99" s="35">
        <f t="shared" si="10"/>
        <v>12.849022374521264</v>
      </c>
      <c r="M99" s="35">
        <v>0</v>
      </c>
      <c r="N99" s="25">
        <f t="shared" si="16"/>
        <v>22.85</v>
      </c>
      <c r="O99" s="26">
        <f t="shared" si="17"/>
        <v>91.5</v>
      </c>
      <c r="P99" s="26" t="str">
        <f t="shared" si="18"/>
        <v>NO</v>
      </c>
    </row>
    <row r="100" spans="1:16" x14ac:dyDescent="0.25">
      <c r="A100" s="22" t="s">
        <v>127</v>
      </c>
      <c r="B100" s="36">
        <v>0</v>
      </c>
      <c r="C100" s="36">
        <v>0</v>
      </c>
      <c r="D100" s="15">
        <v>94.68</v>
      </c>
      <c r="E100" s="37">
        <f t="shared" si="11"/>
        <v>9.4700000000000006</v>
      </c>
      <c r="F100" s="23">
        <v>3995</v>
      </c>
      <c r="G100" s="24">
        <f t="shared" si="12"/>
        <v>0.4026405966539004</v>
      </c>
      <c r="H100" s="23">
        <v>2765</v>
      </c>
      <c r="I100" s="24">
        <f t="shared" si="13"/>
        <v>0.27867365450514009</v>
      </c>
      <c r="J100" s="23">
        <f t="shared" si="14"/>
        <v>1230</v>
      </c>
      <c r="K100" s="24">
        <f t="shared" si="15"/>
        <v>0.34844192634560905</v>
      </c>
      <c r="L100" s="35">
        <f t="shared" si="10"/>
        <v>13.192695660714477</v>
      </c>
      <c r="M100" s="35">
        <v>0</v>
      </c>
      <c r="N100" s="25">
        <f t="shared" si="16"/>
        <v>22.66</v>
      </c>
      <c r="O100" s="26">
        <f t="shared" si="17"/>
        <v>93</v>
      </c>
      <c r="P100" s="26" t="str">
        <f t="shared" si="18"/>
        <v>NO</v>
      </c>
    </row>
    <row r="101" spans="1:16" x14ac:dyDescent="0.25">
      <c r="A101" s="22" t="s">
        <v>128</v>
      </c>
      <c r="B101" s="36">
        <v>0</v>
      </c>
      <c r="C101" s="36">
        <v>0</v>
      </c>
      <c r="D101" s="15">
        <v>100</v>
      </c>
      <c r="E101" s="37">
        <f t="shared" si="11"/>
        <v>10</v>
      </c>
      <c r="F101" s="23">
        <v>3914</v>
      </c>
      <c r="G101" s="24">
        <f t="shared" si="12"/>
        <v>0.3944769199758113</v>
      </c>
      <c r="H101" s="23">
        <v>3914</v>
      </c>
      <c r="I101" s="24">
        <f t="shared" si="13"/>
        <v>0.3944769199758113</v>
      </c>
      <c r="J101" s="23">
        <f t="shared" si="14"/>
        <v>0</v>
      </c>
      <c r="K101" s="24">
        <f t="shared" si="15"/>
        <v>0</v>
      </c>
      <c r="L101" s="35">
        <f t="shared" si="10"/>
        <v>12.623261439225963</v>
      </c>
      <c r="M101" s="35">
        <v>0</v>
      </c>
      <c r="N101" s="25">
        <f t="shared" si="16"/>
        <v>22.62</v>
      </c>
      <c r="O101" s="26">
        <f t="shared" si="17"/>
        <v>94</v>
      </c>
      <c r="P101" s="26" t="str">
        <f t="shared" si="18"/>
        <v>NO</v>
      </c>
    </row>
    <row r="102" spans="1:16" x14ac:dyDescent="0.25">
      <c r="A102" s="22" t="s">
        <v>129</v>
      </c>
      <c r="B102" s="36">
        <v>0</v>
      </c>
      <c r="C102" s="36">
        <v>0</v>
      </c>
      <c r="D102" s="15">
        <v>100</v>
      </c>
      <c r="E102" s="37">
        <f t="shared" si="11"/>
        <v>10</v>
      </c>
      <c r="F102" s="23">
        <v>3882</v>
      </c>
      <c r="G102" s="24">
        <f t="shared" si="12"/>
        <v>0.39125176375730697</v>
      </c>
      <c r="H102" s="23">
        <v>3882</v>
      </c>
      <c r="I102" s="24">
        <f t="shared" si="13"/>
        <v>0.39125176375730697</v>
      </c>
      <c r="J102" s="23">
        <f t="shared" si="14"/>
        <v>0</v>
      </c>
      <c r="K102" s="24">
        <f t="shared" si="15"/>
        <v>0</v>
      </c>
      <c r="L102" s="35">
        <f t="shared" si="10"/>
        <v>12.520056440233823</v>
      </c>
      <c r="M102" s="35">
        <v>0</v>
      </c>
      <c r="N102" s="25">
        <f t="shared" si="16"/>
        <v>22.52</v>
      </c>
      <c r="O102" s="26">
        <f t="shared" si="17"/>
        <v>95</v>
      </c>
      <c r="P102" s="26" t="str">
        <f t="shared" si="18"/>
        <v>NO</v>
      </c>
    </row>
    <row r="103" spans="1:16" x14ac:dyDescent="0.25">
      <c r="A103" s="22" t="s">
        <v>130</v>
      </c>
      <c r="B103" s="36">
        <v>0</v>
      </c>
      <c r="C103" s="36">
        <v>0</v>
      </c>
      <c r="D103" s="15">
        <v>100</v>
      </c>
      <c r="E103" s="37">
        <f t="shared" si="11"/>
        <v>10</v>
      </c>
      <c r="F103" s="23">
        <v>3709</v>
      </c>
      <c r="G103" s="24">
        <f t="shared" si="12"/>
        <v>0.37381576295101793</v>
      </c>
      <c r="H103" s="23">
        <v>3709</v>
      </c>
      <c r="I103" s="24">
        <f t="shared" si="13"/>
        <v>0.37381576295101793</v>
      </c>
      <c r="J103" s="23">
        <f t="shared" si="14"/>
        <v>0</v>
      </c>
      <c r="K103" s="24">
        <f t="shared" si="15"/>
        <v>0</v>
      </c>
      <c r="L103" s="35">
        <f t="shared" si="10"/>
        <v>11.962104414432574</v>
      </c>
      <c r="M103" s="35">
        <v>0</v>
      </c>
      <c r="N103" s="25">
        <f t="shared" si="16"/>
        <v>21.96</v>
      </c>
      <c r="O103" s="26">
        <f t="shared" si="17"/>
        <v>96</v>
      </c>
      <c r="P103" s="26" t="str">
        <f t="shared" si="18"/>
        <v>NO</v>
      </c>
    </row>
    <row r="104" spans="1:16" x14ac:dyDescent="0.25">
      <c r="A104" s="22" t="s">
        <v>131</v>
      </c>
      <c r="B104" s="36">
        <v>0</v>
      </c>
      <c r="C104" s="36">
        <v>0</v>
      </c>
      <c r="D104" s="15">
        <v>100</v>
      </c>
      <c r="E104" s="37">
        <f t="shared" si="11"/>
        <v>10</v>
      </c>
      <c r="F104" s="23">
        <v>3403</v>
      </c>
      <c r="G104" s="24">
        <f t="shared" si="12"/>
        <v>0.34297520661157027</v>
      </c>
      <c r="H104" s="23">
        <v>2678</v>
      </c>
      <c r="I104" s="24">
        <f t="shared" si="13"/>
        <v>0.26990526103608142</v>
      </c>
      <c r="J104" s="23">
        <f t="shared" si="14"/>
        <v>725</v>
      </c>
      <c r="K104" s="24">
        <f t="shared" si="15"/>
        <v>0.20538243626062322</v>
      </c>
      <c r="L104" s="35">
        <f t="shared" si="10"/>
        <v>11.156867190145457</v>
      </c>
      <c r="M104" s="35">
        <v>0</v>
      </c>
      <c r="N104" s="25">
        <f t="shared" si="16"/>
        <v>21.16</v>
      </c>
      <c r="O104" s="26">
        <f t="shared" si="17"/>
        <v>97</v>
      </c>
      <c r="P104" s="26" t="str">
        <f t="shared" si="18"/>
        <v>NO</v>
      </c>
    </row>
    <row r="105" spans="1:16" x14ac:dyDescent="0.25">
      <c r="A105" s="22" t="s">
        <v>132</v>
      </c>
      <c r="B105" s="36">
        <v>0</v>
      </c>
      <c r="C105" s="36">
        <v>0</v>
      </c>
      <c r="D105" s="15">
        <v>96</v>
      </c>
      <c r="E105" s="37">
        <f t="shared" si="11"/>
        <v>9.6</v>
      </c>
      <c r="F105" s="23">
        <v>3430</v>
      </c>
      <c r="G105" s="24">
        <f t="shared" si="12"/>
        <v>0.34569643217093327</v>
      </c>
      <c r="H105" s="23">
        <v>3430</v>
      </c>
      <c r="I105" s="24">
        <f t="shared" si="13"/>
        <v>0.34569643217093327</v>
      </c>
      <c r="J105" s="23">
        <f t="shared" si="14"/>
        <v>0</v>
      </c>
      <c r="K105" s="24">
        <f t="shared" si="15"/>
        <v>0</v>
      </c>
      <c r="L105" s="35">
        <f t="shared" si="10"/>
        <v>11.062285829469866</v>
      </c>
      <c r="M105" s="35">
        <v>0</v>
      </c>
      <c r="N105" s="25">
        <f t="shared" si="16"/>
        <v>20.66</v>
      </c>
      <c r="O105" s="26">
        <f t="shared" si="17"/>
        <v>98</v>
      </c>
      <c r="P105" s="26" t="str">
        <f t="shared" si="18"/>
        <v>NO</v>
      </c>
    </row>
    <row r="106" spans="1:16" x14ac:dyDescent="0.25">
      <c r="A106" s="22" t="s">
        <v>133</v>
      </c>
      <c r="B106" s="36">
        <v>0</v>
      </c>
      <c r="C106" s="36">
        <v>0</v>
      </c>
      <c r="D106" s="15">
        <v>100</v>
      </c>
      <c r="E106" s="37">
        <f t="shared" si="11"/>
        <v>10</v>
      </c>
      <c r="F106" s="23">
        <v>3121</v>
      </c>
      <c r="G106" s="24">
        <f t="shared" si="12"/>
        <v>0.3145535174360008</v>
      </c>
      <c r="H106" s="23">
        <v>3121</v>
      </c>
      <c r="I106" s="24">
        <f t="shared" si="13"/>
        <v>0.3145535174360008</v>
      </c>
      <c r="J106" s="23">
        <f t="shared" si="14"/>
        <v>0</v>
      </c>
      <c r="K106" s="24">
        <f t="shared" si="15"/>
        <v>0</v>
      </c>
      <c r="L106" s="35">
        <f t="shared" si="10"/>
        <v>10.065712557952025</v>
      </c>
      <c r="M106" s="35">
        <v>0</v>
      </c>
      <c r="N106" s="25">
        <f t="shared" si="16"/>
        <v>20.07</v>
      </c>
      <c r="O106" s="26">
        <f t="shared" si="17"/>
        <v>99</v>
      </c>
      <c r="P106" s="26" t="str">
        <f t="shared" si="18"/>
        <v>NO</v>
      </c>
    </row>
    <row r="107" spans="1:16" x14ac:dyDescent="0.25">
      <c r="A107" s="22" t="s">
        <v>134</v>
      </c>
      <c r="B107" s="36">
        <v>0</v>
      </c>
      <c r="C107" s="36">
        <v>0</v>
      </c>
      <c r="D107" s="15">
        <v>100</v>
      </c>
      <c r="E107" s="37">
        <f t="shared" si="11"/>
        <v>10</v>
      </c>
      <c r="F107" s="23">
        <v>2839</v>
      </c>
      <c r="G107" s="24">
        <f t="shared" si="12"/>
        <v>0.28613182826043138</v>
      </c>
      <c r="H107" s="23">
        <v>2839</v>
      </c>
      <c r="I107" s="24">
        <f t="shared" si="13"/>
        <v>0.28613182826043138</v>
      </c>
      <c r="J107" s="23">
        <f t="shared" si="14"/>
        <v>0</v>
      </c>
      <c r="K107" s="24">
        <f t="shared" si="15"/>
        <v>0</v>
      </c>
      <c r="L107" s="35">
        <f t="shared" si="10"/>
        <v>9.1562185043338058</v>
      </c>
      <c r="M107" s="35">
        <v>0</v>
      </c>
      <c r="N107" s="25">
        <f t="shared" si="16"/>
        <v>19.16</v>
      </c>
      <c r="O107" s="26">
        <f t="shared" si="17"/>
        <v>100</v>
      </c>
      <c r="P107" s="26" t="str">
        <f t="shared" si="18"/>
        <v>NO</v>
      </c>
    </row>
    <row r="108" spans="1:16" x14ac:dyDescent="0.25">
      <c r="A108" s="22" t="s">
        <v>135</v>
      </c>
      <c r="B108" s="36">
        <v>0</v>
      </c>
      <c r="C108" s="36">
        <v>0</v>
      </c>
      <c r="D108" s="15">
        <v>100</v>
      </c>
      <c r="E108" s="37">
        <f t="shared" si="11"/>
        <v>10</v>
      </c>
      <c r="F108" s="23">
        <v>2556</v>
      </c>
      <c r="G108" s="24">
        <f t="shared" si="12"/>
        <v>0.25760935295303367</v>
      </c>
      <c r="H108" s="23">
        <v>2556</v>
      </c>
      <c r="I108" s="24">
        <f t="shared" si="13"/>
        <v>0.25760935295303367</v>
      </c>
      <c r="J108" s="23">
        <f t="shared" si="14"/>
        <v>0</v>
      </c>
      <c r="K108" s="24">
        <f t="shared" si="15"/>
        <v>0</v>
      </c>
      <c r="L108" s="35">
        <f t="shared" si="10"/>
        <v>8.2434992944970773</v>
      </c>
      <c r="M108" s="35">
        <v>0</v>
      </c>
      <c r="N108" s="25">
        <f t="shared" si="16"/>
        <v>18.239999999999998</v>
      </c>
      <c r="O108" s="26">
        <f t="shared" si="17"/>
        <v>101.5</v>
      </c>
      <c r="P108" s="26" t="str">
        <f t="shared" si="18"/>
        <v>NO</v>
      </c>
    </row>
    <row r="109" spans="1:16" x14ac:dyDescent="0.25">
      <c r="A109" s="22" t="s">
        <v>136</v>
      </c>
      <c r="B109" s="36">
        <v>0</v>
      </c>
      <c r="C109" s="36">
        <v>0</v>
      </c>
      <c r="D109" s="15">
        <v>100</v>
      </c>
      <c r="E109" s="37">
        <f t="shared" si="11"/>
        <v>10</v>
      </c>
      <c r="F109" s="23">
        <v>2556</v>
      </c>
      <c r="G109" s="24">
        <f t="shared" si="12"/>
        <v>0.25760935295303367</v>
      </c>
      <c r="H109" s="23">
        <v>2556</v>
      </c>
      <c r="I109" s="24">
        <f t="shared" si="13"/>
        <v>0.25760935295303367</v>
      </c>
      <c r="J109" s="23">
        <f t="shared" si="14"/>
        <v>0</v>
      </c>
      <c r="K109" s="24">
        <f t="shared" si="15"/>
        <v>0</v>
      </c>
      <c r="L109" s="35">
        <f t="shared" si="10"/>
        <v>8.2434992944970773</v>
      </c>
      <c r="M109" s="35">
        <v>0</v>
      </c>
      <c r="N109" s="25">
        <f t="shared" si="16"/>
        <v>18.239999999999998</v>
      </c>
      <c r="O109" s="26">
        <f t="shared" si="17"/>
        <v>101.5</v>
      </c>
      <c r="P109" s="26" t="str">
        <f t="shared" si="18"/>
        <v>NO</v>
      </c>
    </row>
    <row r="110" spans="1:16" x14ac:dyDescent="0.25">
      <c r="A110" s="22" t="s">
        <v>137</v>
      </c>
      <c r="B110" s="36">
        <v>0</v>
      </c>
      <c r="C110" s="36">
        <v>0</v>
      </c>
      <c r="D110" s="15">
        <v>100</v>
      </c>
      <c r="E110" s="37">
        <f t="shared" si="11"/>
        <v>10</v>
      </c>
      <c r="F110" s="23">
        <v>2525</v>
      </c>
      <c r="G110" s="24">
        <f t="shared" si="12"/>
        <v>0.25448498286635757</v>
      </c>
      <c r="H110" s="23">
        <v>2525</v>
      </c>
      <c r="I110" s="24">
        <f t="shared" si="13"/>
        <v>0.25448498286635757</v>
      </c>
      <c r="J110" s="23">
        <f t="shared" si="14"/>
        <v>0</v>
      </c>
      <c r="K110" s="24">
        <f t="shared" si="15"/>
        <v>0</v>
      </c>
      <c r="L110" s="35">
        <f t="shared" si="10"/>
        <v>8.1435194517234422</v>
      </c>
      <c r="M110" s="35">
        <v>0</v>
      </c>
      <c r="N110" s="25">
        <f t="shared" si="16"/>
        <v>18.14</v>
      </c>
      <c r="O110" s="26">
        <f t="shared" si="17"/>
        <v>103</v>
      </c>
      <c r="P110" s="26" t="str">
        <f t="shared" si="18"/>
        <v>NO</v>
      </c>
    </row>
    <row r="111" spans="1:16" x14ac:dyDescent="0.25">
      <c r="A111" s="22" t="s">
        <v>138</v>
      </c>
      <c r="B111" s="36">
        <v>0</v>
      </c>
      <c r="C111" s="36">
        <v>0</v>
      </c>
      <c r="D111" s="15">
        <v>100</v>
      </c>
      <c r="E111" s="37">
        <f t="shared" si="11"/>
        <v>10</v>
      </c>
      <c r="F111" s="23">
        <v>2505</v>
      </c>
      <c r="G111" s="24">
        <f t="shared" si="12"/>
        <v>0.25246926022979238</v>
      </c>
      <c r="H111" s="23">
        <v>2505</v>
      </c>
      <c r="I111" s="24">
        <f t="shared" si="13"/>
        <v>0.25246926022979238</v>
      </c>
      <c r="J111" s="23">
        <f t="shared" si="14"/>
        <v>0</v>
      </c>
      <c r="K111" s="24">
        <f t="shared" si="15"/>
        <v>0</v>
      </c>
      <c r="L111" s="35">
        <f t="shared" si="10"/>
        <v>8.0790163273533562</v>
      </c>
      <c r="M111" s="35">
        <v>0</v>
      </c>
      <c r="N111" s="25">
        <f t="shared" si="16"/>
        <v>18.079999999999998</v>
      </c>
      <c r="O111" s="26">
        <f t="shared" si="17"/>
        <v>104</v>
      </c>
      <c r="P111" s="26" t="str">
        <f t="shared" si="18"/>
        <v>NO</v>
      </c>
    </row>
    <row r="112" spans="1:16" x14ac:dyDescent="0.25">
      <c r="A112" s="22" t="s">
        <v>139</v>
      </c>
      <c r="B112" s="36">
        <v>0</v>
      </c>
      <c r="C112" s="36">
        <v>0</v>
      </c>
      <c r="D112" s="15">
        <v>98</v>
      </c>
      <c r="E112" s="37">
        <f t="shared" si="11"/>
        <v>9.8000000000000007</v>
      </c>
      <c r="F112" s="23">
        <v>2556</v>
      </c>
      <c r="G112" s="24">
        <f t="shared" si="12"/>
        <v>0.25760935295303367</v>
      </c>
      <c r="H112" s="23">
        <v>2556</v>
      </c>
      <c r="I112" s="24">
        <f t="shared" si="13"/>
        <v>0.25760935295303367</v>
      </c>
      <c r="J112" s="23">
        <f t="shared" si="14"/>
        <v>0</v>
      </c>
      <c r="K112" s="24">
        <f t="shared" si="15"/>
        <v>0</v>
      </c>
      <c r="L112" s="35">
        <f t="shared" si="10"/>
        <v>8.2434992944970773</v>
      </c>
      <c r="M112" s="35">
        <v>0</v>
      </c>
      <c r="N112" s="25">
        <f t="shared" si="16"/>
        <v>18.04</v>
      </c>
      <c r="O112" s="26">
        <f t="shared" si="17"/>
        <v>105</v>
      </c>
      <c r="P112" s="26" t="str">
        <f t="shared" si="18"/>
        <v>NO</v>
      </c>
    </row>
    <row r="113" spans="1:16" x14ac:dyDescent="0.25">
      <c r="A113" s="22" t="s">
        <v>140</v>
      </c>
      <c r="B113" s="36">
        <v>0</v>
      </c>
      <c r="C113" s="36">
        <v>0</v>
      </c>
      <c r="D113" s="15">
        <v>100</v>
      </c>
      <c r="E113" s="37">
        <f t="shared" si="11"/>
        <v>10</v>
      </c>
      <c r="F113" s="23">
        <v>2318</v>
      </c>
      <c r="G113" s="24">
        <f t="shared" si="12"/>
        <v>0.23362225357790767</v>
      </c>
      <c r="H113" s="23">
        <v>2315</v>
      </c>
      <c r="I113" s="24">
        <f t="shared" si="13"/>
        <v>0.23331989518242291</v>
      </c>
      <c r="J113" s="23">
        <f t="shared" si="14"/>
        <v>3</v>
      </c>
      <c r="K113" s="24">
        <f t="shared" si="15"/>
        <v>8.4985835694050991E-4</v>
      </c>
      <c r="L113" s="35">
        <f t="shared" si="10"/>
        <v>7.4766638134388756</v>
      </c>
      <c r="M113" s="35">
        <v>0</v>
      </c>
      <c r="N113" s="25">
        <f t="shared" si="16"/>
        <v>17.48</v>
      </c>
      <c r="O113" s="26">
        <f t="shared" si="17"/>
        <v>106</v>
      </c>
      <c r="P113" s="26" t="str">
        <f t="shared" si="18"/>
        <v>NO</v>
      </c>
    </row>
    <row r="114" spans="1:16" x14ac:dyDescent="0.25">
      <c r="A114" s="22" t="s">
        <v>141</v>
      </c>
      <c r="B114" s="36">
        <v>0</v>
      </c>
      <c r="C114" s="36">
        <v>0</v>
      </c>
      <c r="D114" s="15">
        <v>100</v>
      </c>
      <c r="E114" s="37">
        <f t="shared" si="11"/>
        <v>10</v>
      </c>
      <c r="F114" s="23">
        <v>2226</v>
      </c>
      <c r="G114" s="24">
        <f t="shared" si="12"/>
        <v>0.22434992944970772</v>
      </c>
      <c r="H114" s="23">
        <v>2226</v>
      </c>
      <c r="I114" s="24">
        <f t="shared" si="13"/>
        <v>0.22434992944970772</v>
      </c>
      <c r="J114" s="23">
        <f t="shared" si="14"/>
        <v>0</v>
      </c>
      <c r="K114" s="24">
        <f t="shared" si="15"/>
        <v>0</v>
      </c>
      <c r="L114" s="35">
        <f t="shared" si="10"/>
        <v>7.1791977423906479</v>
      </c>
      <c r="M114" s="35">
        <v>0</v>
      </c>
      <c r="N114" s="25">
        <f t="shared" si="16"/>
        <v>17.18</v>
      </c>
      <c r="O114" s="26">
        <f t="shared" si="17"/>
        <v>107</v>
      </c>
      <c r="P114" s="26" t="str">
        <f t="shared" si="18"/>
        <v>NO</v>
      </c>
    </row>
  </sheetData>
  <sheetProtection algorithmName="SHA-512" hashValue="4Vp95OoGoeZJ2dldqcNBuAu33/AyCJxVV+ItvIlp+8sX1NjvtPisxpvKIFn1BlnjXg1/VKGBtTyy9zeUzDOw1g==" saltValue="dUUc+mMCxVuLZEJ+CB/Ypg==" spinCount="100000" sheet="1" objects="1" scenarios="1" selectLockedCells="1" selectUnlockedCells="1"/>
  <autoFilter ref="A7:O114">
    <sortState ref="A3:AE109">
      <sortCondition descending="1" ref="N2:N109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5" tint="0.59999389629810485"/>
  </sheetPr>
  <dimension ref="A1:P114"/>
  <sheetViews>
    <sheetView showGridLines="0" zoomScale="80" zoomScaleNormal="80" workbookViewId="0">
      <selection activeCell="A2" sqref="A2:D8"/>
    </sheetView>
  </sheetViews>
  <sheetFormatPr baseColWidth="10" defaultRowHeight="15" x14ac:dyDescent="0.25"/>
  <cols>
    <col min="1" max="1" width="11.5703125" customWidth="1"/>
    <col min="2" max="2" width="31.42578125" bestFit="1" customWidth="1"/>
    <col min="3" max="3" width="27.7109375" bestFit="1" customWidth="1"/>
    <col min="4" max="4" width="24.140625" style="15" bestFit="1" customWidth="1"/>
    <col min="5" max="5" width="27.140625" bestFit="1" customWidth="1"/>
    <col min="6" max="6" width="38.42578125" style="11" bestFit="1" customWidth="1"/>
    <col min="7" max="7" width="32.28515625" style="12" customWidth="1"/>
    <col min="8" max="8" width="41.28515625" style="11" bestFit="1" customWidth="1"/>
    <col min="9" max="9" width="35.140625" style="12" bestFit="1" customWidth="1"/>
    <col min="10" max="10" width="46.28515625" style="11" bestFit="1" customWidth="1"/>
    <col min="11" max="11" width="40.140625" style="12" bestFit="1" customWidth="1"/>
    <col min="12" max="12" width="25.28515625" bestFit="1" customWidth="1"/>
    <col min="13" max="13" width="25" bestFit="1" customWidth="1"/>
    <col min="14" max="14" width="19.5703125" style="13" bestFit="1" customWidth="1"/>
    <col min="16" max="16" width="19.140625" customWidth="1"/>
  </cols>
  <sheetData>
    <row r="1" spans="1:16" x14ac:dyDescent="0.25">
      <c r="A1" s="34" t="s">
        <v>15</v>
      </c>
      <c r="B1" s="34"/>
      <c r="C1" s="34"/>
      <c r="D1" s="34"/>
    </row>
    <row r="2" spans="1:16" x14ac:dyDescent="0.25">
      <c r="A2" s="34" t="s">
        <v>16</v>
      </c>
      <c r="B2" s="34"/>
      <c r="C2" s="34"/>
      <c r="D2" s="34"/>
    </row>
    <row r="3" spans="1:16" x14ac:dyDescent="0.25">
      <c r="A3" s="34" t="s">
        <v>17</v>
      </c>
      <c r="B3" s="34"/>
      <c r="C3" s="34"/>
      <c r="D3" s="34"/>
    </row>
    <row r="4" spans="1:16" x14ac:dyDescent="0.25">
      <c r="A4" s="34" t="s">
        <v>142</v>
      </c>
      <c r="B4" s="34"/>
      <c r="C4" s="34"/>
      <c r="D4" s="34"/>
    </row>
    <row r="6" spans="1:16" x14ac:dyDescent="0.25">
      <c r="B6" s="14">
        <v>0.15</v>
      </c>
      <c r="C6" s="14">
        <v>0.15</v>
      </c>
      <c r="E6" s="14">
        <v>0.1</v>
      </c>
      <c r="L6" s="14">
        <v>0.4</v>
      </c>
      <c r="M6" s="14">
        <v>0.2</v>
      </c>
    </row>
    <row r="7" spans="1:16" x14ac:dyDescent="0.25">
      <c r="A7" s="16" t="s">
        <v>19</v>
      </c>
      <c r="B7" s="17" t="s">
        <v>20</v>
      </c>
      <c r="C7" s="17" t="s">
        <v>21</v>
      </c>
      <c r="D7" s="16" t="s">
        <v>22</v>
      </c>
      <c r="E7" s="17" t="s">
        <v>23</v>
      </c>
      <c r="F7" s="18" t="s">
        <v>24</v>
      </c>
      <c r="G7" s="19" t="s">
        <v>25</v>
      </c>
      <c r="H7" s="18" t="s">
        <v>26</v>
      </c>
      <c r="I7" s="19" t="s">
        <v>27</v>
      </c>
      <c r="J7" s="18" t="s">
        <v>28</v>
      </c>
      <c r="K7" s="19" t="s">
        <v>29</v>
      </c>
      <c r="L7" s="17" t="s">
        <v>30</v>
      </c>
      <c r="M7" s="17" t="s">
        <v>31</v>
      </c>
      <c r="N7" s="20" t="s">
        <v>32</v>
      </c>
      <c r="O7" s="21" t="s">
        <v>33</v>
      </c>
      <c r="P7" s="21" t="s">
        <v>34</v>
      </c>
    </row>
    <row r="8" spans="1:16" x14ac:dyDescent="0.25">
      <c r="A8" s="22" t="s">
        <v>143</v>
      </c>
      <c r="B8" s="36">
        <v>10</v>
      </c>
      <c r="C8" s="36">
        <v>12.5</v>
      </c>
      <c r="D8" s="15">
        <v>100</v>
      </c>
      <c r="E8" s="37">
        <f t="shared" ref="E8:E62" si="0">+ROUND(D8*10%,2)</f>
        <v>10</v>
      </c>
      <c r="F8" s="23">
        <v>8765</v>
      </c>
      <c r="G8" s="24">
        <f t="shared" ref="G8:G62" si="1">+F8/MAX(F:F)</f>
        <v>0.88339044547470269</v>
      </c>
      <c r="H8" s="23">
        <v>6423</v>
      </c>
      <c r="I8" s="24">
        <f t="shared" ref="I8:I62" si="2">+H8/MAX(H:H)</f>
        <v>0.64734932473291673</v>
      </c>
      <c r="J8" s="23">
        <f t="shared" ref="J8:J62" si="3">+F8-H8</f>
        <v>2342</v>
      </c>
      <c r="K8" s="24">
        <f t="shared" ref="K8:K62" si="4">+J8/MAX(J:J)</f>
        <v>0.66345609065155808</v>
      </c>
      <c r="L8" s="35">
        <f t="shared" ref="L8:L19" si="5">+(G8*30+I8*50+K8*20)*40%</f>
        <v>28.855320565567236</v>
      </c>
      <c r="M8" s="35">
        <v>18</v>
      </c>
      <c r="N8" s="25">
        <f t="shared" ref="N8:N62" si="6">+ROUND(B8+C8+E8+L8+M8,2)</f>
        <v>79.36</v>
      </c>
      <c r="O8" s="26">
        <f t="shared" ref="O8:O62" si="7">+_xlfn.RANK.AVG(N8,N:N)</f>
        <v>1</v>
      </c>
      <c r="P8" s="26" t="str">
        <f>+IF(N8&gt;=41,"SI","NO")</f>
        <v>SI</v>
      </c>
    </row>
    <row r="9" spans="1:16" x14ac:dyDescent="0.25">
      <c r="A9" s="22" t="s">
        <v>35</v>
      </c>
      <c r="B9" s="36">
        <v>13</v>
      </c>
      <c r="C9" s="36">
        <v>11.5</v>
      </c>
      <c r="D9" s="15">
        <v>100</v>
      </c>
      <c r="E9" s="37">
        <f t="shared" si="0"/>
        <v>10</v>
      </c>
      <c r="F9" s="23">
        <v>7792</v>
      </c>
      <c r="G9" s="24">
        <f t="shared" si="1"/>
        <v>0.78532553920580528</v>
      </c>
      <c r="H9" s="23">
        <v>4262</v>
      </c>
      <c r="I9" s="24">
        <f t="shared" si="2"/>
        <v>0.42955049385204597</v>
      </c>
      <c r="J9" s="23">
        <f t="shared" si="3"/>
        <v>3530</v>
      </c>
      <c r="K9" s="24">
        <f t="shared" si="4"/>
        <v>1</v>
      </c>
      <c r="L9" s="35">
        <f t="shared" si="5"/>
        <v>26.014916347510582</v>
      </c>
      <c r="M9" s="35">
        <v>12</v>
      </c>
      <c r="N9" s="25">
        <f t="shared" si="6"/>
        <v>72.510000000000005</v>
      </c>
      <c r="O9" s="26">
        <f t="shared" si="7"/>
        <v>2</v>
      </c>
      <c r="P9" s="26" t="str">
        <f t="shared" ref="P9:P62" si="8">+IF(N9&gt;=41,"SI","NO")</f>
        <v>SI</v>
      </c>
    </row>
    <row r="10" spans="1:16" x14ac:dyDescent="0.25">
      <c r="A10" s="22" t="s">
        <v>36</v>
      </c>
      <c r="B10" s="36">
        <v>12.5</v>
      </c>
      <c r="C10" s="36">
        <v>12</v>
      </c>
      <c r="D10" s="15">
        <v>98.68</v>
      </c>
      <c r="E10" s="37">
        <f t="shared" si="0"/>
        <v>9.8699999999999992</v>
      </c>
      <c r="F10" s="23">
        <v>5940</v>
      </c>
      <c r="G10" s="24">
        <f t="shared" si="1"/>
        <v>0.59866962305986693</v>
      </c>
      <c r="H10" s="23">
        <v>5940</v>
      </c>
      <c r="I10" s="24">
        <f t="shared" si="2"/>
        <v>0.59866962305986693</v>
      </c>
      <c r="J10" s="23">
        <f t="shared" si="3"/>
        <v>0</v>
      </c>
      <c r="K10" s="24">
        <f t="shared" si="4"/>
        <v>0</v>
      </c>
      <c r="L10" s="35">
        <f t="shared" si="5"/>
        <v>19.157427937915742</v>
      </c>
      <c r="M10" s="35">
        <v>18.5</v>
      </c>
      <c r="N10" s="25">
        <f t="shared" si="6"/>
        <v>72.03</v>
      </c>
      <c r="O10" s="26">
        <f t="shared" si="7"/>
        <v>3</v>
      </c>
      <c r="P10" s="26" t="str">
        <f t="shared" si="8"/>
        <v>SI</v>
      </c>
    </row>
    <row r="11" spans="1:16" x14ac:dyDescent="0.25">
      <c r="A11" s="22" t="s">
        <v>144</v>
      </c>
      <c r="B11" s="36">
        <v>8.5</v>
      </c>
      <c r="C11" s="36">
        <v>10</v>
      </c>
      <c r="D11" s="15">
        <v>100</v>
      </c>
      <c r="E11" s="37">
        <f t="shared" si="0"/>
        <v>10</v>
      </c>
      <c r="F11" s="23">
        <v>9284</v>
      </c>
      <c r="G11" s="24">
        <f t="shared" si="1"/>
        <v>0.93569844789356982</v>
      </c>
      <c r="H11" s="23">
        <v>9284</v>
      </c>
      <c r="I11" s="24">
        <f t="shared" si="2"/>
        <v>0.93569844789356982</v>
      </c>
      <c r="J11" s="23">
        <f t="shared" si="3"/>
        <v>0</v>
      </c>
      <c r="K11" s="24">
        <f t="shared" si="4"/>
        <v>0</v>
      </c>
      <c r="L11" s="35">
        <f t="shared" si="5"/>
        <v>29.942350332594231</v>
      </c>
      <c r="M11" s="35">
        <v>10.5</v>
      </c>
      <c r="N11" s="25">
        <f t="shared" si="6"/>
        <v>68.94</v>
      </c>
      <c r="O11" s="26">
        <f t="shared" si="7"/>
        <v>4</v>
      </c>
      <c r="P11" s="26" t="str">
        <f t="shared" si="8"/>
        <v>SI</v>
      </c>
    </row>
    <row r="12" spans="1:16" x14ac:dyDescent="0.25">
      <c r="A12" s="22" t="s">
        <v>38</v>
      </c>
      <c r="B12" s="36">
        <v>12</v>
      </c>
      <c r="C12" s="36">
        <v>14</v>
      </c>
      <c r="D12" s="15">
        <v>100</v>
      </c>
      <c r="E12" s="37">
        <f t="shared" si="0"/>
        <v>10</v>
      </c>
      <c r="F12" s="23">
        <v>3712</v>
      </c>
      <c r="G12" s="24">
        <f t="shared" si="1"/>
        <v>0.37411812134650274</v>
      </c>
      <c r="H12" s="23">
        <v>3472</v>
      </c>
      <c r="I12" s="24">
        <f t="shared" si="2"/>
        <v>0.34992944970772022</v>
      </c>
      <c r="J12" s="23">
        <f t="shared" si="3"/>
        <v>240</v>
      </c>
      <c r="K12" s="24">
        <f t="shared" si="4"/>
        <v>6.79886685552408E-2</v>
      </c>
      <c r="L12" s="35">
        <f t="shared" si="5"/>
        <v>12.031915798754364</v>
      </c>
      <c r="M12" s="35">
        <v>18.5</v>
      </c>
      <c r="N12" s="25">
        <f t="shared" si="6"/>
        <v>66.53</v>
      </c>
      <c r="O12" s="26">
        <f t="shared" si="7"/>
        <v>5</v>
      </c>
      <c r="P12" s="26" t="str">
        <f t="shared" si="8"/>
        <v>SI</v>
      </c>
    </row>
    <row r="13" spans="1:16" x14ac:dyDescent="0.25">
      <c r="A13" s="22" t="s">
        <v>39</v>
      </c>
      <c r="B13" s="36">
        <v>10</v>
      </c>
      <c r="C13" s="36">
        <v>10.5</v>
      </c>
      <c r="D13" s="15">
        <v>100</v>
      </c>
      <c r="E13" s="37">
        <f t="shared" si="0"/>
        <v>10</v>
      </c>
      <c r="F13" s="23">
        <v>6574</v>
      </c>
      <c r="G13" s="24">
        <f t="shared" si="1"/>
        <v>0.66256803063898406</v>
      </c>
      <c r="H13" s="23">
        <v>4381</v>
      </c>
      <c r="I13" s="24">
        <f t="shared" si="2"/>
        <v>0.44154404353960897</v>
      </c>
      <c r="J13" s="23">
        <f t="shared" si="3"/>
        <v>2193</v>
      </c>
      <c r="K13" s="24">
        <f t="shared" si="4"/>
        <v>0.62124645892351271</v>
      </c>
      <c r="L13" s="35">
        <f t="shared" si="5"/>
        <v>21.751668909848092</v>
      </c>
      <c r="M13" s="35">
        <v>13</v>
      </c>
      <c r="N13" s="25">
        <f t="shared" si="6"/>
        <v>65.25</v>
      </c>
      <c r="O13" s="26">
        <f t="shared" si="7"/>
        <v>6</v>
      </c>
      <c r="P13" s="26" t="str">
        <f t="shared" si="8"/>
        <v>SI</v>
      </c>
    </row>
    <row r="14" spans="1:16" x14ac:dyDescent="0.25">
      <c r="A14" s="22" t="s">
        <v>41</v>
      </c>
      <c r="B14" s="36">
        <v>13</v>
      </c>
      <c r="C14" s="36">
        <v>13.5</v>
      </c>
      <c r="D14" s="15">
        <v>100</v>
      </c>
      <c r="E14" s="37">
        <f t="shared" si="0"/>
        <v>10</v>
      </c>
      <c r="F14" s="23">
        <v>3605</v>
      </c>
      <c r="G14" s="24">
        <f t="shared" si="1"/>
        <v>0.36333400524087883</v>
      </c>
      <c r="H14" s="23">
        <v>3605</v>
      </c>
      <c r="I14" s="24">
        <f t="shared" si="2"/>
        <v>0.36333400524087883</v>
      </c>
      <c r="J14" s="23">
        <f t="shared" si="3"/>
        <v>0</v>
      </c>
      <c r="K14" s="24">
        <f t="shared" si="4"/>
        <v>0</v>
      </c>
      <c r="L14" s="35">
        <f t="shared" si="5"/>
        <v>11.626688167708124</v>
      </c>
      <c r="M14" s="35">
        <v>16</v>
      </c>
      <c r="N14" s="25">
        <f t="shared" si="6"/>
        <v>64.13</v>
      </c>
      <c r="O14" s="26">
        <f t="shared" si="7"/>
        <v>7</v>
      </c>
      <c r="P14" s="26" t="str">
        <f t="shared" si="8"/>
        <v>SI</v>
      </c>
    </row>
    <row r="15" spans="1:16" x14ac:dyDescent="0.25">
      <c r="A15" s="22" t="s">
        <v>145</v>
      </c>
      <c r="B15" s="36">
        <v>9.5</v>
      </c>
      <c r="C15" s="36">
        <v>8.5</v>
      </c>
      <c r="D15" s="15">
        <v>100</v>
      </c>
      <c r="E15" s="37">
        <f t="shared" si="0"/>
        <v>10</v>
      </c>
      <c r="F15" s="23">
        <v>7170</v>
      </c>
      <c r="G15" s="24">
        <f t="shared" si="1"/>
        <v>0.72263656520862729</v>
      </c>
      <c r="H15" s="23">
        <v>7170</v>
      </c>
      <c r="I15" s="24">
        <f t="shared" si="2"/>
        <v>0.72263656520862729</v>
      </c>
      <c r="J15" s="23">
        <f t="shared" si="3"/>
        <v>0</v>
      </c>
      <c r="K15" s="24">
        <f t="shared" si="4"/>
        <v>0</v>
      </c>
      <c r="L15" s="35">
        <f t="shared" si="5"/>
        <v>23.124370086676073</v>
      </c>
      <c r="M15" s="35">
        <v>12</v>
      </c>
      <c r="N15" s="25">
        <f t="shared" si="6"/>
        <v>63.12</v>
      </c>
      <c r="O15" s="26">
        <f t="shared" si="7"/>
        <v>8</v>
      </c>
      <c r="P15" s="26" t="str">
        <f t="shared" si="8"/>
        <v>SI</v>
      </c>
    </row>
    <row r="16" spans="1:16" x14ac:dyDescent="0.25">
      <c r="A16" s="22" t="s">
        <v>43</v>
      </c>
      <c r="B16" s="36">
        <v>12</v>
      </c>
      <c r="C16" s="36">
        <v>11</v>
      </c>
      <c r="D16" s="15">
        <v>100</v>
      </c>
      <c r="E16" s="37">
        <f t="shared" si="0"/>
        <v>10</v>
      </c>
      <c r="F16" s="23">
        <v>4932</v>
      </c>
      <c r="G16" s="24">
        <f t="shared" si="1"/>
        <v>0.49707720217698043</v>
      </c>
      <c r="H16" s="23">
        <v>4932</v>
      </c>
      <c r="I16" s="24">
        <f t="shared" si="2"/>
        <v>0.49707720217698043</v>
      </c>
      <c r="J16" s="23">
        <f t="shared" si="3"/>
        <v>0</v>
      </c>
      <c r="K16" s="24">
        <f t="shared" si="4"/>
        <v>0</v>
      </c>
      <c r="L16" s="35">
        <f t="shared" si="5"/>
        <v>15.906470469663374</v>
      </c>
      <c r="M16" s="35">
        <v>14</v>
      </c>
      <c r="N16" s="25">
        <f t="shared" si="6"/>
        <v>62.91</v>
      </c>
      <c r="O16" s="26">
        <f t="shared" si="7"/>
        <v>9</v>
      </c>
      <c r="P16" s="26" t="str">
        <f t="shared" si="8"/>
        <v>SI</v>
      </c>
    </row>
    <row r="17" spans="1:16" x14ac:dyDescent="0.25">
      <c r="A17" s="22" t="s">
        <v>44</v>
      </c>
      <c r="B17" s="36">
        <v>7</v>
      </c>
      <c r="C17" s="36">
        <v>3.5</v>
      </c>
      <c r="D17" s="15">
        <v>100</v>
      </c>
      <c r="E17" s="37">
        <f t="shared" si="0"/>
        <v>10</v>
      </c>
      <c r="F17" s="23">
        <v>9922</v>
      </c>
      <c r="G17" s="24">
        <f t="shared" si="1"/>
        <v>1</v>
      </c>
      <c r="H17" s="23">
        <v>9922</v>
      </c>
      <c r="I17" s="24">
        <f t="shared" si="2"/>
        <v>1</v>
      </c>
      <c r="J17" s="23">
        <f t="shared" si="3"/>
        <v>0</v>
      </c>
      <c r="K17" s="24">
        <f t="shared" si="4"/>
        <v>0</v>
      </c>
      <c r="L17" s="35">
        <f t="shared" si="5"/>
        <v>32</v>
      </c>
      <c r="M17" s="35">
        <v>9.5</v>
      </c>
      <c r="N17" s="25">
        <f t="shared" si="6"/>
        <v>62</v>
      </c>
      <c r="O17" s="26">
        <f t="shared" si="7"/>
        <v>10</v>
      </c>
      <c r="P17" s="26" t="str">
        <f t="shared" si="8"/>
        <v>SI</v>
      </c>
    </row>
    <row r="18" spans="1:16" x14ac:dyDescent="0.25">
      <c r="A18" s="22" t="s">
        <v>45</v>
      </c>
      <c r="B18" s="36">
        <v>9.5</v>
      </c>
      <c r="C18" s="36">
        <v>12.5</v>
      </c>
      <c r="D18" s="15">
        <v>100</v>
      </c>
      <c r="E18" s="37">
        <f t="shared" si="0"/>
        <v>10</v>
      </c>
      <c r="F18" s="23">
        <v>4695</v>
      </c>
      <c r="G18" s="24">
        <f t="shared" si="1"/>
        <v>0.47319088893368272</v>
      </c>
      <c r="H18" s="23">
        <v>4194</v>
      </c>
      <c r="I18" s="24">
        <f t="shared" si="2"/>
        <v>0.42269703688772425</v>
      </c>
      <c r="J18" s="23">
        <f t="shared" si="3"/>
        <v>501</v>
      </c>
      <c r="K18" s="24">
        <f t="shared" si="4"/>
        <v>0.14192634560906517</v>
      </c>
      <c r="L18" s="35">
        <f t="shared" si="5"/>
        <v>15.267642169831198</v>
      </c>
      <c r="M18" s="35">
        <v>14.5</v>
      </c>
      <c r="N18" s="25">
        <f t="shared" si="6"/>
        <v>61.77</v>
      </c>
      <c r="O18" s="26">
        <f t="shared" si="7"/>
        <v>11</v>
      </c>
      <c r="P18" s="26" t="str">
        <f t="shared" si="8"/>
        <v>SI</v>
      </c>
    </row>
    <row r="19" spans="1:16" x14ac:dyDescent="0.25">
      <c r="A19" s="22" t="s">
        <v>146</v>
      </c>
      <c r="B19" s="36">
        <v>11.5</v>
      </c>
      <c r="C19" s="36">
        <v>8.5</v>
      </c>
      <c r="D19" s="15">
        <v>100</v>
      </c>
      <c r="E19" s="37">
        <f t="shared" si="0"/>
        <v>10</v>
      </c>
      <c r="F19" s="23">
        <v>5466</v>
      </c>
      <c r="G19" s="24">
        <f t="shared" si="1"/>
        <v>0.55089699657327151</v>
      </c>
      <c r="H19" s="23">
        <v>5466</v>
      </c>
      <c r="I19" s="24">
        <f t="shared" si="2"/>
        <v>0.55089699657327151</v>
      </c>
      <c r="J19" s="23">
        <f t="shared" si="3"/>
        <v>0</v>
      </c>
      <c r="K19" s="24">
        <f t="shared" si="4"/>
        <v>0</v>
      </c>
      <c r="L19" s="35">
        <f t="shared" si="5"/>
        <v>17.628703890344692</v>
      </c>
      <c r="M19" s="35">
        <v>13.5</v>
      </c>
      <c r="N19" s="25">
        <f t="shared" si="6"/>
        <v>61.13</v>
      </c>
      <c r="O19" s="26">
        <f t="shared" si="7"/>
        <v>12</v>
      </c>
      <c r="P19" s="26" t="str">
        <f t="shared" si="8"/>
        <v>SI</v>
      </c>
    </row>
    <row r="20" spans="1:16" x14ac:dyDescent="0.25">
      <c r="A20" s="22" t="s">
        <v>47</v>
      </c>
      <c r="B20" s="36">
        <v>12.5</v>
      </c>
      <c r="C20" s="36">
        <v>14.5</v>
      </c>
      <c r="D20" s="15">
        <v>100</v>
      </c>
      <c r="E20" s="37">
        <f t="shared" si="0"/>
        <v>10</v>
      </c>
      <c r="F20" s="23">
        <v>4656</v>
      </c>
      <c r="G20" s="24">
        <f t="shared" si="1"/>
        <v>0.46926022979238058</v>
      </c>
      <c r="H20" s="23">
        <v>4656</v>
      </c>
      <c r="I20" s="24">
        <f t="shared" si="2"/>
        <v>0.46926022979238058</v>
      </c>
      <c r="J20" s="23">
        <f t="shared" si="3"/>
        <v>0</v>
      </c>
      <c r="K20" s="24">
        <f t="shared" si="4"/>
        <v>0</v>
      </c>
      <c r="L20" s="35">
        <f>+ROUND((G20*30+I20*50+K20*20)*40%,2)</f>
        <v>15.02</v>
      </c>
      <c r="M20" s="35">
        <v>9</v>
      </c>
      <c r="N20" s="25">
        <f t="shared" si="6"/>
        <v>61.02</v>
      </c>
      <c r="O20" s="26">
        <f t="shared" si="7"/>
        <v>13</v>
      </c>
      <c r="P20" s="26" t="str">
        <f t="shared" si="8"/>
        <v>SI</v>
      </c>
    </row>
    <row r="21" spans="1:16" x14ac:dyDescent="0.25">
      <c r="A21" s="22" t="s">
        <v>48</v>
      </c>
      <c r="B21" s="36">
        <v>13</v>
      </c>
      <c r="C21" s="36">
        <v>12.5</v>
      </c>
      <c r="D21" s="15">
        <v>100</v>
      </c>
      <c r="E21" s="37">
        <f t="shared" si="0"/>
        <v>10</v>
      </c>
      <c r="F21" s="23">
        <v>3697</v>
      </c>
      <c r="G21" s="24">
        <f t="shared" si="1"/>
        <v>0.37260632936907884</v>
      </c>
      <c r="H21" s="23">
        <v>3697</v>
      </c>
      <c r="I21" s="24">
        <f t="shared" si="2"/>
        <v>0.37260632936907884</v>
      </c>
      <c r="J21" s="23">
        <f t="shared" si="3"/>
        <v>0</v>
      </c>
      <c r="K21" s="24">
        <f t="shared" si="4"/>
        <v>0</v>
      </c>
      <c r="L21" s="35">
        <f>+(G21*30+I21*50+K21*20)*40%</f>
        <v>11.923402539810523</v>
      </c>
      <c r="M21" s="35">
        <v>13.5</v>
      </c>
      <c r="N21" s="25">
        <f t="shared" si="6"/>
        <v>60.92</v>
      </c>
      <c r="O21" s="26">
        <f t="shared" si="7"/>
        <v>14</v>
      </c>
      <c r="P21" s="26" t="str">
        <f t="shared" si="8"/>
        <v>SI</v>
      </c>
    </row>
    <row r="22" spans="1:16" x14ac:dyDescent="0.25">
      <c r="A22" s="22" t="s">
        <v>50</v>
      </c>
      <c r="B22" s="36">
        <v>12</v>
      </c>
      <c r="C22" s="36">
        <v>7.5</v>
      </c>
      <c r="D22" s="15">
        <v>100</v>
      </c>
      <c r="E22" s="37">
        <f t="shared" si="0"/>
        <v>10</v>
      </c>
      <c r="F22" s="23">
        <v>6116</v>
      </c>
      <c r="G22" s="24">
        <f t="shared" si="1"/>
        <v>0.61640798226164084</v>
      </c>
      <c r="H22" s="23">
        <v>6116</v>
      </c>
      <c r="I22" s="24">
        <f t="shared" si="2"/>
        <v>0.61640798226164084</v>
      </c>
      <c r="J22" s="23">
        <f t="shared" si="3"/>
        <v>0</v>
      </c>
      <c r="K22" s="24">
        <f t="shared" si="4"/>
        <v>0</v>
      </c>
      <c r="L22" s="35">
        <f t="shared" ref="L22:L51" si="9">+ROUND((G22*30+I22*50+K22*20)*40%,2)</f>
        <v>19.73</v>
      </c>
      <c r="M22" s="35">
        <v>11</v>
      </c>
      <c r="N22" s="25">
        <f t="shared" si="6"/>
        <v>60.23</v>
      </c>
      <c r="O22" s="26">
        <f t="shared" si="7"/>
        <v>15</v>
      </c>
      <c r="P22" s="26" t="str">
        <f t="shared" si="8"/>
        <v>SI</v>
      </c>
    </row>
    <row r="23" spans="1:16" x14ac:dyDescent="0.25">
      <c r="A23" s="22" t="s">
        <v>51</v>
      </c>
      <c r="B23" s="36">
        <v>11</v>
      </c>
      <c r="C23" s="36">
        <v>13</v>
      </c>
      <c r="D23" s="15">
        <v>100</v>
      </c>
      <c r="E23" s="37">
        <f t="shared" si="0"/>
        <v>10</v>
      </c>
      <c r="F23" s="23">
        <v>3753</v>
      </c>
      <c r="G23" s="24">
        <f t="shared" si="1"/>
        <v>0.37825035275146141</v>
      </c>
      <c r="H23" s="23">
        <v>3753</v>
      </c>
      <c r="I23" s="24">
        <f t="shared" si="2"/>
        <v>0.37825035275146141</v>
      </c>
      <c r="J23" s="23">
        <f t="shared" si="3"/>
        <v>0</v>
      </c>
      <c r="K23" s="24">
        <f t="shared" si="4"/>
        <v>0</v>
      </c>
      <c r="L23" s="35">
        <f t="shared" si="9"/>
        <v>12.1</v>
      </c>
      <c r="M23" s="35">
        <v>14</v>
      </c>
      <c r="N23" s="25">
        <f t="shared" si="6"/>
        <v>60.1</v>
      </c>
      <c r="O23" s="26">
        <f t="shared" si="7"/>
        <v>16</v>
      </c>
      <c r="P23" s="26" t="str">
        <f t="shared" si="8"/>
        <v>SI</v>
      </c>
    </row>
    <row r="24" spans="1:16" x14ac:dyDescent="0.25">
      <c r="A24" s="22" t="s">
        <v>52</v>
      </c>
      <c r="B24" s="36">
        <v>8</v>
      </c>
      <c r="C24" s="36">
        <v>6.5</v>
      </c>
      <c r="D24" s="15">
        <v>100</v>
      </c>
      <c r="E24" s="37">
        <f t="shared" si="0"/>
        <v>10</v>
      </c>
      <c r="F24" s="23">
        <v>7610</v>
      </c>
      <c r="G24" s="24">
        <f t="shared" si="1"/>
        <v>0.76698246321306185</v>
      </c>
      <c r="H24" s="23">
        <v>7610</v>
      </c>
      <c r="I24" s="24">
        <f t="shared" si="2"/>
        <v>0.76698246321306185</v>
      </c>
      <c r="J24" s="23">
        <f t="shared" si="3"/>
        <v>0</v>
      </c>
      <c r="K24" s="24">
        <f t="shared" si="4"/>
        <v>0</v>
      </c>
      <c r="L24" s="35">
        <f t="shared" si="9"/>
        <v>24.54</v>
      </c>
      <c r="M24" s="35">
        <v>10.5</v>
      </c>
      <c r="N24" s="25">
        <f t="shared" si="6"/>
        <v>59.54</v>
      </c>
      <c r="O24" s="26">
        <f t="shared" si="7"/>
        <v>17</v>
      </c>
      <c r="P24" s="26" t="str">
        <f t="shared" si="8"/>
        <v>SI</v>
      </c>
    </row>
    <row r="25" spans="1:16" x14ac:dyDescent="0.25">
      <c r="A25" s="22" t="s">
        <v>53</v>
      </c>
      <c r="B25" s="36">
        <v>12</v>
      </c>
      <c r="C25" s="36">
        <v>12</v>
      </c>
      <c r="D25" s="15">
        <v>100</v>
      </c>
      <c r="E25" s="37">
        <f t="shared" si="0"/>
        <v>10</v>
      </c>
      <c r="F25" s="23">
        <v>4649</v>
      </c>
      <c r="G25" s="24">
        <f t="shared" si="1"/>
        <v>0.46855472686958277</v>
      </c>
      <c r="H25" s="23">
        <v>4016</v>
      </c>
      <c r="I25" s="24">
        <f t="shared" si="2"/>
        <v>0.40475710542229387</v>
      </c>
      <c r="J25" s="23">
        <f t="shared" si="3"/>
        <v>633</v>
      </c>
      <c r="K25" s="24">
        <f t="shared" si="4"/>
        <v>0.17932011331444758</v>
      </c>
      <c r="L25" s="35">
        <f t="shared" si="9"/>
        <v>15.15</v>
      </c>
      <c r="M25" s="35">
        <v>10</v>
      </c>
      <c r="N25" s="25">
        <f t="shared" si="6"/>
        <v>59.15</v>
      </c>
      <c r="O25" s="26">
        <f t="shared" si="7"/>
        <v>18</v>
      </c>
      <c r="P25" s="26" t="str">
        <f t="shared" si="8"/>
        <v>SI</v>
      </c>
    </row>
    <row r="26" spans="1:16" x14ac:dyDescent="0.25">
      <c r="A26" s="22" t="s">
        <v>147</v>
      </c>
      <c r="B26" s="36">
        <v>9</v>
      </c>
      <c r="C26" s="36">
        <v>11.5</v>
      </c>
      <c r="D26" s="15">
        <v>100</v>
      </c>
      <c r="E26" s="37">
        <f t="shared" si="0"/>
        <v>10</v>
      </c>
      <c r="F26" s="23">
        <v>3991</v>
      </c>
      <c r="G26" s="24">
        <f t="shared" si="1"/>
        <v>0.4022374521265874</v>
      </c>
      <c r="H26" s="23">
        <v>3991</v>
      </c>
      <c r="I26" s="24">
        <f t="shared" si="2"/>
        <v>0.4022374521265874</v>
      </c>
      <c r="J26" s="23">
        <f t="shared" si="3"/>
        <v>0</v>
      </c>
      <c r="K26" s="24">
        <f t="shared" si="4"/>
        <v>0</v>
      </c>
      <c r="L26" s="35">
        <f t="shared" si="9"/>
        <v>12.87</v>
      </c>
      <c r="M26" s="35">
        <v>15.5</v>
      </c>
      <c r="N26" s="25">
        <f t="shared" si="6"/>
        <v>58.87</v>
      </c>
      <c r="O26" s="26">
        <f t="shared" si="7"/>
        <v>19</v>
      </c>
      <c r="P26" s="26" t="str">
        <f t="shared" si="8"/>
        <v>SI</v>
      </c>
    </row>
    <row r="27" spans="1:16" x14ac:dyDescent="0.25">
      <c r="A27" s="22" t="s">
        <v>61</v>
      </c>
      <c r="B27" s="36">
        <v>9</v>
      </c>
      <c r="C27" s="36">
        <v>9</v>
      </c>
      <c r="D27" s="15">
        <v>100</v>
      </c>
      <c r="E27" s="37">
        <f t="shared" si="0"/>
        <v>10</v>
      </c>
      <c r="F27" s="23">
        <v>6116</v>
      </c>
      <c r="G27" s="24">
        <f t="shared" si="1"/>
        <v>0.61640798226164084</v>
      </c>
      <c r="H27" s="23">
        <v>6116</v>
      </c>
      <c r="I27" s="24">
        <f t="shared" si="2"/>
        <v>0.61640798226164084</v>
      </c>
      <c r="J27" s="23">
        <f t="shared" si="3"/>
        <v>0</v>
      </c>
      <c r="K27" s="24">
        <f t="shared" si="4"/>
        <v>0</v>
      </c>
      <c r="L27" s="35">
        <f t="shared" si="9"/>
        <v>19.73</v>
      </c>
      <c r="M27" s="35">
        <v>10</v>
      </c>
      <c r="N27" s="25">
        <f t="shared" si="6"/>
        <v>57.73</v>
      </c>
      <c r="O27" s="26">
        <f t="shared" si="7"/>
        <v>20</v>
      </c>
      <c r="P27" s="26" t="str">
        <f t="shared" si="8"/>
        <v>SI</v>
      </c>
    </row>
    <row r="28" spans="1:16" x14ac:dyDescent="0.25">
      <c r="A28" s="22" t="s">
        <v>62</v>
      </c>
      <c r="B28" s="36">
        <v>11</v>
      </c>
      <c r="C28" s="36">
        <v>8</v>
      </c>
      <c r="D28" s="15">
        <v>100</v>
      </c>
      <c r="E28" s="37">
        <f t="shared" si="0"/>
        <v>10</v>
      </c>
      <c r="F28" s="23">
        <v>5539</v>
      </c>
      <c r="G28" s="24">
        <f t="shared" si="1"/>
        <v>0.55825438419673457</v>
      </c>
      <c r="H28" s="23">
        <v>5539</v>
      </c>
      <c r="I28" s="24">
        <f t="shared" si="2"/>
        <v>0.55825438419673457</v>
      </c>
      <c r="J28" s="23">
        <f t="shared" si="3"/>
        <v>0</v>
      </c>
      <c r="K28" s="24">
        <f t="shared" si="4"/>
        <v>0</v>
      </c>
      <c r="L28" s="35">
        <f t="shared" si="9"/>
        <v>17.86</v>
      </c>
      <c r="M28" s="35">
        <v>10.5</v>
      </c>
      <c r="N28" s="25">
        <f t="shared" si="6"/>
        <v>57.36</v>
      </c>
      <c r="O28" s="26">
        <f t="shared" si="7"/>
        <v>21</v>
      </c>
      <c r="P28" s="26" t="str">
        <f t="shared" si="8"/>
        <v>SI</v>
      </c>
    </row>
    <row r="29" spans="1:16" x14ac:dyDescent="0.25">
      <c r="A29" s="22" t="s">
        <v>63</v>
      </c>
      <c r="B29" s="36">
        <v>9.5</v>
      </c>
      <c r="C29" s="36">
        <v>9</v>
      </c>
      <c r="D29" s="15">
        <v>100</v>
      </c>
      <c r="E29" s="37">
        <f t="shared" si="0"/>
        <v>10</v>
      </c>
      <c r="F29" s="23">
        <v>6149</v>
      </c>
      <c r="G29" s="24">
        <f t="shared" si="1"/>
        <v>0.61973392461197341</v>
      </c>
      <c r="H29" s="23">
        <v>6149</v>
      </c>
      <c r="I29" s="24">
        <f t="shared" si="2"/>
        <v>0.61973392461197341</v>
      </c>
      <c r="J29" s="23">
        <f t="shared" si="3"/>
        <v>0</v>
      </c>
      <c r="K29" s="24">
        <f t="shared" si="4"/>
        <v>0</v>
      </c>
      <c r="L29" s="35">
        <f t="shared" si="9"/>
        <v>19.829999999999998</v>
      </c>
      <c r="M29" s="35">
        <v>9</v>
      </c>
      <c r="N29" s="25">
        <f t="shared" si="6"/>
        <v>57.33</v>
      </c>
      <c r="O29" s="26">
        <f t="shared" si="7"/>
        <v>22</v>
      </c>
      <c r="P29" s="26" t="str">
        <f t="shared" si="8"/>
        <v>SI</v>
      </c>
    </row>
    <row r="30" spans="1:16" x14ac:dyDescent="0.25">
      <c r="A30" s="22" t="s">
        <v>64</v>
      </c>
      <c r="B30" s="36">
        <v>12</v>
      </c>
      <c r="C30" s="36">
        <v>13.5</v>
      </c>
      <c r="D30" s="15">
        <v>100</v>
      </c>
      <c r="E30" s="37">
        <f t="shared" si="0"/>
        <v>10</v>
      </c>
      <c r="F30" s="23">
        <v>2518</v>
      </c>
      <c r="G30" s="24">
        <f t="shared" si="1"/>
        <v>0.25377947994355976</v>
      </c>
      <c r="H30" s="23">
        <v>2518</v>
      </c>
      <c r="I30" s="24">
        <f t="shared" si="2"/>
        <v>0.25377947994355976</v>
      </c>
      <c r="J30" s="23">
        <f t="shared" si="3"/>
        <v>0</v>
      </c>
      <c r="K30" s="24">
        <f t="shared" si="4"/>
        <v>0</v>
      </c>
      <c r="L30" s="35">
        <f t="shared" si="9"/>
        <v>8.1199999999999992</v>
      </c>
      <c r="M30" s="35">
        <v>13.5</v>
      </c>
      <c r="N30" s="25">
        <f t="shared" si="6"/>
        <v>57.12</v>
      </c>
      <c r="O30" s="26">
        <f t="shared" si="7"/>
        <v>23</v>
      </c>
      <c r="P30" s="26" t="str">
        <f t="shared" si="8"/>
        <v>SI</v>
      </c>
    </row>
    <row r="31" spans="1:16" x14ac:dyDescent="0.25">
      <c r="A31" s="22" t="s">
        <v>65</v>
      </c>
      <c r="B31" s="36">
        <v>10</v>
      </c>
      <c r="C31" s="36">
        <v>7</v>
      </c>
      <c r="D31" s="15">
        <v>100</v>
      </c>
      <c r="E31" s="37">
        <f t="shared" si="0"/>
        <v>10</v>
      </c>
      <c r="F31" s="23">
        <v>6178</v>
      </c>
      <c r="G31" s="24">
        <f t="shared" si="1"/>
        <v>0.62265672243499293</v>
      </c>
      <c r="H31" s="23">
        <v>6178</v>
      </c>
      <c r="I31" s="24">
        <f t="shared" si="2"/>
        <v>0.62265672243499293</v>
      </c>
      <c r="J31" s="23">
        <f t="shared" si="3"/>
        <v>0</v>
      </c>
      <c r="K31" s="24">
        <f t="shared" si="4"/>
        <v>0</v>
      </c>
      <c r="L31" s="35">
        <f t="shared" si="9"/>
        <v>19.93</v>
      </c>
      <c r="M31" s="35">
        <v>10</v>
      </c>
      <c r="N31" s="25">
        <f t="shared" si="6"/>
        <v>56.93</v>
      </c>
      <c r="O31" s="26">
        <f t="shared" si="7"/>
        <v>24</v>
      </c>
      <c r="P31" s="26" t="str">
        <f t="shared" si="8"/>
        <v>SI</v>
      </c>
    </row>
    <row r="32" spans="1:16" x14ac:dyDescent="0.25">
      <c r="A32" s="22" t="s">
        <v>68</v>
      </c>
      <c r="B32" s="36">
        <v>8.5</v>
      </c>
      <c r="C32" s="36">
        <v>12.5</v>
      </c>
      <c r="D32" s="15">
        <v>100</v>
      </c>
      <c r="E32" s="37">
        <f t="shared" si="0"/>
        <v>10</v>
      </c>
      <c r="F32" s="23">
        <v>4919</v>
      </c>
      <c r="G32" s="24">
        <f t="shared" si="1"/>
        <v>0.49576698246321305</v>
      </c>
      <c r="H32" s="23">
        <v>4919</v>
      </c>
      <c r="I32" s="24">
        <f t="shared" si="2"/>
        <v>0.49576698246321305</v>
      </c>
      <c r="J32" s="23">
        <f t="shared" si="3"/>
        <v>0</v>
      </c>
      <c r="K32" s="24">
        <f t="shared" si="4"/>
        <v>0</v>
      </c>
      <c r="L32" s="35">
        <f t="shared" si="9"/>
        <v>15.86</v>
      </c>
      <c r="M32" s="35">
        <v>9.5</v>
      </c>
      <c r="N32" s="25">
        <f t="shared" si="6"/>
        <v>56.36</v>
      </c>
      <c r="O32" s="26">
        <f t="shared" si="7"/>
        <v>25</v>
      </c>
      <c r="P32" s="26" t="str">
        <f t="shared" si="8"/>
        <v>SI</v>
      </c>
    </row>
    <row r="33" spans="1:16" x14ac:dyDescent="0.25">
      <c r="A33" s="22" t="s">
        <v>69</v>
      </c>
      <c r="B33" s="36">
        <v>8</v>
      </c>
      <c r="C33" s="36">
        <v>5.5</v>
      </c>
      <c r="D33" s="15">
        <v>100</v>
      </c>
      <c r="E33" s="37">
        <f t="shared" si="0"/>
        <v>10</v>
      </c>
      <c r="F33" s="23">
        <v>5978</v>
      </c>
      <c r="G33" s="24">
        <f t="shared" si="1"/>
        <v>0.60249949606934083</v>
      </c>
      <c r="H33" s="23">
        <v>5978</v>
      </c>
      <c r="I33" s="24">
        <f t="shared" si="2"/>
        <v>0.60249949606934083</v>
      </c>
      <c r="J33" s="23">
        <f t="shared" si="3"/>
        <v>0</v>
      </c>
      <c r="K33" s="24">
        <f t="shared" si="4"/>
        <v>0</v>
      </c>
      <c r="L33" s="35">
        <f t="shared" si="9"/>
        <v>19.28</v>
      </c>
      <c r="M33" s="35">
        <v>13.5</v>
      </c>
      <c r="N33" s="25">
        <f t="shared" si="6"/>
        <v>56.28</v>
      </c>
      <c r="O33" s="26">
        <f t="shared" si="7"/>
        <v>26</v>
      </c>
      <c r="P33" s="26" t="str">
        <f t="shared" si="8"/>
        <v>SI</v>
      </c>
    </row>
    <row r="34" spans="1:16" x14ac:dyDescent="0.25">
      <c r="A34" s="22" t="s">
        <v>70</v>
      </c>
      <c r="B34" s="36">
        <v>8.5</v>
      </c>
      <c r="C34" s="36">
        <v>6.5</v>
      </c>
      <c r="D34" s="15">
        <v>100</v>
      </c>
      <c r="E34" s="37">
        <f t="shared" si="0"/>
        <v>10</v>
      </c>
      <c r="F34" s="23">
        <v>6178</v>
      </c>
      <c r="G34" s="24">
        <f t="shared" si="1"/>
        <v>0.62265672243499293</v>
      </c>
      <c r="H34" s="23">
        <v>4566</v>
      </c>
      <c r="I34" s="24">
        <f t="shared" si="2"/>
        <v>0.46018947792783715</v>
      </c>
      <c r="J34" s="23">
        <f t="shared" si="3"/>
        <v>1612</v>
      </c>
      <c r="K34" s="24">
        <f t="shared" si="4"/>
        <v>0.45665722379603402</v>
      </c>
      <c r="L34" s="35">
        <f t="shared" si="9"/>
        <v>20.329999999999998</v>
      </c>
      <c r="M34" s="35">
        <v>10.5</v>
      </c>
      <c r="N34" s="25">
        <f t="shared" si="6"/>
        <v>55.83</v>
      </c>
      <c r="O34" s="26">
        <f t="shared" si="7"/>
        <v>27</v>
      </c>
      <c r="P34" s="26" t="str">
        <f t="shared" si="8"/>
        <v>SI</v>
      </c>
    </row>
    <row r="35" spans="1:16" x14ac:dyDescent="0.25">
      <c r="A35" s="22" t="s">
        <v>73</v>
      </c>
      <c r="B35" s="36">
        <v>8</v>
      </c>
      <c r="C35" s="36">
        <v>9.5</v>
      </c>
      <c r="D35" s="15">
        <v>100</v>
      </c>
      <c r="E35" s="37">
        <f t="shared" si="0"/>
        <v>10</v>
      </c>
      <c r="F35" s="23">
        <v>5958</v>
      </c>
      <c r="G35" s="24">
        <f t="shared" si="1"/>
        <v>0.6004837734327757</v>
      </c>
      <c r="H35" s="23">
        <v>5958</v>
      </c>
      <c r="I35" s="24">
        <f t="shared" si="2"/>
        <v>0.6004837734327757</v>
      </c>
      <c r="J35" s="23">
        <f t="shared" si="3"/>
        <v>0</v>
      </c>
      <c r="K35" s="24">
        <f t="shared" si="4"/>
        <v>0</v>
      </c>
      <c r="L35" s="35">
        <f t="shared" si="9"/>
        <v>19.22</v>
      </c>
      <c r="M35" s="35">
        <v>8</v>
      </c>
      <c r="N35" s="25">
        <f t="shared" si="6"/>
        <v>54.72</v>
      </c>
      <c r="O35" s="26">
        <f t="shared" si="7"/>
        <v>28</v>
      </c>
      <c r="P35" s="26" t="str">
        <f t="shared" si="8"/>
        <v>SI</v>
      </c>
    </row>
    <row r="36" spans="1:16" x14ac:dyDescent="0.25">
      <c r="A36" s="22" t="s">
        <v>74</v>
      </c>
      <c r="B36" s="36">
        <v>8.5</v>
      </c>
      <c r="C36" s="36">
        <v>9</v>
      </c>
      <c r="D36" s="15">
        <v>100</v>
      </c>
      <c r="E36" s="37">
        <f t="shared" si="0"/>
        <v>10</v>
      </c>
      <c r="F36" s="23">
        <v>5478</v>
      </c>
      <c r="G36" s="24">
        <f t="shared" si="1"/>
        <v>0.55210643015521066</v>
      </c>
      <c r="H36" s="23">
        <v>5478</v>
      </c>
      <c r="I36" s="24">
        <f t="shared" si="2"/>
        <v>0.55210643015521066</v>
      </c>
      <c r="J36" s="23">
        <f t="shared" si="3"/>
        <v>0</v>
      </c>
      <c r="K36" s="24">
        <f t="shared" si="4"/>
        <v>0</v>
      </c>
      <c r="L36" s="35">
        <f t="shared" si="9"/>
        <v>17.670000000000002</v>
      </c>
      <c r="M36" s="35">
        <v>9</v>
      </c>
      <c r="N36" s="25">
        <f t="shared" si="6"/>
        <v>54.17</v>
      </c>
      <c r="O36" s="26">
        <f t="shared" si="7"/>
        <v>29</v>
      </c>
      <c r="P36" s="26" t="str">
        <f t="shared" si="8"/>
        <v>SI</v>
      </c>
    </row>
    <row r="37" spans="1:16" x14ac:dyDescent="0.25">
      <c r="A37" s="22" t="s">
        <v>148</v>
      </c>
      <c r="B37" s="36">
        <v>6.5</v>
      </c>
      <c r="C37" s="36">
        <v>6</v>
      </c>
      <c r="D37" s="15">
        <v>100</v>
      </c>
      <c r="E37" s="37">
        <f t="shared" si="0"/>
        <v>10</v>
      </c>
      <c r="F37" s="23">
        <v>6105</v>
      </c>
      <c r="G37" s="24">
        <f t="shared" si="1"/>
        <v>0.61529933481152999</v>
      </c>
      <c r="H37" s="23">
        <v>6105</v>
      </c>
      <c r="I37" s="24">
        <f t="shared" si="2"/>
        <v>0.61529933481152999</v>
      </c>
      <c r="J37" s="23">
        <f t="shared" si="3"/>
        <v>0</v>
      </c>
      <c r="K37" s="24">
        <f t="shared" si="4"/>
        <v>0</v>
      </c>
      <c r="L37" s="35">
        <f t="shared" si="9"/>
        <v>19.690000000000001</v>
      </c>
      <c r="M37" s="35">
        <v>10.5</v>
      </c>
      <c r="N37" s="25">
        <f t="shared" si="6"/>
        <v>52.69</v>
      </c>
      <c r="O37" s="26">
        <f t="shared" si="7"/>
        <v>30</v>
      </c>
      <c r="P37" s="26" t="str">
        <f t="shared" si="8"/>
        <v>SI</v>
      </c>
    </row>
    <row r="38" spans="1:16" x14ac:dyDescent="0.25">
      <c r="A38" s="22" t="s">
        <v>79</v>
      </c>
      <c r="B38" s="36">
        <v>9.5</v>
      </c>
      <c r="C38" s="36">
        <v>6.5</v>
      </c>
      <c r="D38" s="15">
        <v>100</v>
      </c>
      <c r="E38" s="37">
        <f t="shared" si="0"/>
        <v>10</v>
      </c>
      <c r="F38" s="23">
        <v>4642</v>
      </c>
      <c r="G38" s="24">
        <f t="shared" si="1"/>
        <v>0.46784922394678491</v>
      </c>
      <c r="H38" s="23">
        <v>4262</v>
      </c>
      <c r="I38" s="24">
        <f t="shared" si="2"/>
        <v>0.42955049385204597</v>
      </c>
      <c r="J38" s="23">
        <f t="shared" si="3"/>
        <v>380</v>
      </c>
      <c r="K38" s="24">
        <f t="shared" si="4"/>
        <v>0.10764872521246459</v>
      </c>
      <c r="L38" s="35">
        <f t="shared" si="9"/>
        <v>15.07</v>
      </c>
      <c r="M38" s="35">
        <v>10.5</v>
      </c>
      <c r="N38" s="25">
        <f t="shared" si="6"/>
        <v>51.57</v>
      </c>
      <c r="O38" s="26">
        <f t="shared" si="7"/>
        <v>31</v>
      </c>
      <c r="P38" s="26" t="str">
        <f t="shared" si="8"/>
        <v>SI</v>
      </c>
    </row>
    <row r="39" spans="1:16" x14ac:dyDescent="0.25">
      <c r="A39" s="22" t="s">
        <v>81</v>
      </c>
      <c r="B39" s="36">
        <v>7</v>
      </c>
      <c r="C39" s="36">
        <v>5.5</v>
      </c>
      <c r="D39" s="15">
        <v>100</v>
      </c>
      <c r="E39" s="37">
        <f t="shared" si="0"/>
        <v>10</v>
      </c>
      <c r="F39" s="23">
        <v>4794</v>
      </c>
      <c r="G39" s="24">
        <f t="shared" si="1"/>
        <v>0.48316871598468053</v>
      </c>
      <c r="H39" s="23">
        <v>4794</v>
      </c>
      <c r="I39" s="24">
        <f t="shared" si="2"/>
        <v>0.48316871598468053</v>
      </c>
      <c r="J39" s="23">
        <f t="shared" si="3"/>
        <v>0</v>
      </c>
      <c r="K39" s="24">
        <f t="shared" si="4"/>
        <v>0</v>
      </c>
      <c r="L39" s="35">
        <f t="shared" si="9"/>
        <v>15.46</v>
      </c>
      <c r="M39" s="35">
        <v>13</v>
      </c>
      <c r="N39" s="25">
        <f t="shared" si="6"/>
        <v>50.96</v>
      </c>
      <c r="O39" s="26">
        <f t="shared" si="7"/>
        <v>32</v>
      </c>
      <c r="P39" s="26" t="str">
        <f t="shared" si="8"/>
        <v>SI</v>
      </c>
    </row>
    <row r="40" spans="1:16" x14ac:dyDescent="0.25">
      <c r="A40" s="22" t="s">
        <v>149</v>
      </c>
      <c r="B40" s="36">
        <v>9</v>
      </c>
      <c r="C40" s="36">
        <v>8.5</v>
      </c>
      <c r="D40" s="15">
        <v>100</v>
      </c>
      <c r="E40" s="37">
        <f t="shared" si="0"/>
        <v>10</v>
      </c>
      <c r="F40" s="23">
        <v>5034</v>
      </c>
      <c r="G40" s="24">
        <f t="shared" si="1"/>
        <v>0.50735738762346305</v>
      </c>
      <c r="H40" s="23">
        <v>4201</v>
      </c>
      <c r="I40" s="24">
        <f t="shared" si="2"/>
        <v>0.42340253981052206</v>
      </c>
      <c r="J40" s="23">
        <f t="shared" si="3"/>
        <v>833</v>
      </c>
      <c r="K40" s="24">
        <f t="shared" si="4"/>
        <v>0.23597733711048158</v>
      </c>
      <c r="L40" s="35">
        <f t="shared" si="9"/>
        <v>16.440000000000001</v>
      </c>
      <c r="M40" s="35">
        <v>6.5</v>
      </c>
      <c r="N40" s="25">
        <f t="shared" si="6"/>
        <v>50.44</v>
      </c>
      <c r="O40" s="26">
        <f t="shared" si="7"/>
        <v>33</v>
      </c>
      <c r="P40" s="26" t="str">
        <f t="shared" si="8"/>
        <v>SI</v>
      </c>
    </row>
    <row r="41" spans="1:16" x14ac:dyDescent="0.25">
      <c r="A41" s="22" t="s">
        <v>83</v>
      </c>
      <c r="B41" s="36">
        <v>7.5</v>
      </c>
      <c r="C41" s="36">
        <v>2.5</v>
      </c>
      <c r="D41" s="15">
        <v>100</v>
      </c>
      <c r="E41" s="37">
        <f t="shared" si="0"/>
        <v>10</v>
      </c>
      <c r="F41" s="23">
        <v>5723</v>
      </c>
      <c r="G41" s="24">
        <f t="shared" si="1"/>
        <v>0.57679903245313446</v>
      </c>
      <c r="H41" s="23">
        <v>5723</v>
      </c>
      <c r="I41" s="24">
        <f t="shared" si="2"/>
        <v>0.57679903245313446</v>
      </c>
      <c r="J41" s="23">
        <f t="shared" si="3"/>
        <v>0</v>
      </c>
      <c r="K41" s="24">
        <f t="shared" si="4"/>
        <v>0</v>
      </c>
      <c r="L41" s="35">
        <f t="shared" si="9"/>
        <v>18.46</v>
      </c>
      <c r="M41" s="35">
        <v>11.5</v>
      </c>
      <c r="N41" s="25">
        <f t="shared" si="6"/>
        <v>49.96</v>
      </c>
      <c r="O41" s="26">
        <f t="shared" si="7"/>
        <v>34</v>
      </c>
      <c r="P41" s="26" t="str">
        <f t="shared" si="8"/>
        <v>SI</v>
      </c>
    </row>
    <row r="42" spans="1:16" x14ac:dyDescent="0.25">
      <c r="A42" s="22" t="s">
        <v>89</v>
      </c>
      <c r="B42" s="36">
        <v>6</v>
      </c>
      <c r="C42" s="36">
        <v>5.5</v>
      </c>
      <c r="D42" s="15">
        <v>100</v>
      </c>
      <c r="E42" s="37">
        <f t="shared" si="0"/>
        <v>10</v>
      </c>
      <c r="F42" s="23">
        <v>6140</v>
      </c>
      <c r="G42" s="24">
        <f t="shared" si="1"/>
        <v>0.61882684942551902</v>
      </c>
      <c r="H42" s="23">
        <v>6140</v>
      </c>
      <c r="I42" s="24">
        <f t="shared" si="2"/>
        <v>0.61882684942551902</v>
      </c>
      <c r="J42" s="23">
        <f t="shared" si="3"/>
        <v>0</v>
      </c>
      <c r="K42" s="24">
        <f t="shared" si="4"/>
        <v>0</v>
      </c>
      <c r="L42" s="35">
        <f t="shared" si="9"/>
        <v>19.8</v>
      </c>
      <c r="M42" s="35">
        <v>5.5</v>
      </c>
      <c r="N42" s="25">
        <f t="shared" si="6"/>
        <v>46.8</v>
      </c>
      <c r="O42" s="26">
        <f t="shared" si="7"/>
        <v>35</v>
      </c>
      <c r="P42" s="26" t="str">
        <f t="shared" si="8"/>
        <v>SI</v>
      </c>
    </row>
    <row r="43" spans="1:16" x14ac:dyDescent="0.25">
      <c r="A43" s="22" t="s">
        <v>150</v>
      </c>
      <c r="B43" s="36">
        <v>8</v>
      </c>
      <c r="C43" s="36">
        <v>8</v>
      </c>
      <c r="D43" s="15">
        <v>100</v>
      </c>
      <c r="E43" s="37">
        <f t="shared" si="0"/>
        <v>10</v>
      </c>
      <c r="F43" s="23">
        <v>3975</v>
      </c>
      <c r="G43" s="24">
        <f t="shared" si="1"/>
        <v>0.40062487401733521</v>
      </c>
      <c r="H43" s="23">
        <v>3429</v>
      </c>
      <c r="I43" s="24">
        <f t="shared" si="2"/>
        <v>0.34559564603910503</v>
      </c>
      <c r="J43" s="23">
        <f t="shared" si="3"/>
        <v>546</v>
      </c>
      <c r="K43" s="24">
        <f t="shared" si="4"/>
        <v>0.15467422096317279</v>
      </c>
      <c r="L43" s="35">
        <f t="shared" si="9"/>
        <v>12.96</v>
      </c>
      <c r="M43" s="35">
        <v>5.5</v>
      </c>
      <c r="N43" s="25">
        <f t="shared" si="6"/>
        <v>44.46</v>
      </c>
      <c r="O43" s="26">
        <f t="shared" si="7"/>
        <v>36</v>
      </c>
      <c r="P43" s="26" t="str">
        <f t="shared" si="8"/>
        <v>SI</v>
      </c>
    </row>
    <row r="44" spans="1:16" x14ac:dyDescent="0.25">
      <c r="A44" s="22" t="s">
        <v>151</v>
      </c>
      <c r="B44" s="36">
        <v>10</v>
      </c>
      <c r="C44" s="36">
        <v>5</v>
      </c>
      <c r="D44" s="15">
        <v>100</v>
      </c>
      <c r="E44" s="37">
        <f t="shared" si="0"/>
        <v>10</v>
      </c>
      <c r="F44" s="23">
        <v>4270</v>
      </c>
      <c r="G44" s="24">
        <f t="shared" si="1"/>
        <v>0.43035678290667206</v>
      </c>
      <c r="H44" s="23">
        <v>4270</v>
      </c>
      <c r="I44" s="24">
        <f t="shared" si="2"/>
        <v>0.43035678290667206</v>
      </c>
      <c r="J44" s="23">
        <f t="shared" si="3"/>
        <v>0</v>
      </c>
      <c r="K44" s="24">
        <f t="shared" si="4"/>
        <v>0</v>
      </c>
      <c r="L44" s="35">
        <f t="shared" si="9"/>
        <v>13.77</v>
      </c>
      <c r="M44" s="35">
        <v>4</v>
      </c>
      <c r="N44" s="25">
        <f t="shared" si="6"/>
        <v>42.77</v>
      </c>
      <c r="O44" s="26">
        <f t="shared" si="7"/>
        <v>37</v>
      </c>
      <c r="P44" s="26" t="str">
        <f t="shared" si="8"/>
        <v>SI</v>
      </c>
    </row>
    <row r="45" spans="1:16" x14ac:dyDescent="0.25">
      <c r="A45" s="22" t="s">
        <v>98</v>
      </c>
      <c r="B45" s="36">
        <v>0</v>
      </c>
      <c r="C45" s="36">
        <v>0</v>
      </c>
      <c r="D45" s="15">
        <v>100</v>
      </c>
      <c r="E45" s="37">
        <f t="shared" si="0"/>
        <v>10</v>
      </c>
      <c r="F45" s="23">
        <v>9846</v>
      </c>
      <c r="G45" s="24">
        <f t="shared" si="1"/>
        <v>0.99234025398105219</v>
      </c>
      <c r="H45" s="23">
        <v>9846</v>
      </c>
      <c r="I45" s="24">
        <f t="shared" si="2"/>
        <v>0.99234025398105219</v>
      </c>
      <c r="J45" s="23">
        <f t="shared" si="3"/>
        <v>0</v>
      </c>
      <c r="K45" s="24">
        <f t="shared" si="4"/>
        <v>0</v>
      </c>
      <c r="L45" s="35">
        <f t="shared" si="9"/>
        <v>31.75</v>
      </c>
      <c r="M45" s="35">
        <v>0</v>
      </c>
      <c r="N45" s="25">
        <f t="shared" si="6"/>
        <v>41.75</v>
      </c>
      <c r="O45" s="26">
        <f t="shared" si="7"/>
        <v>38</v>
      </c>
      <c r="P45" s="26" t="str">
        <f t="shared" si="8"/>
        <v>SI</v>
      </c>
    </row>
    <row r="46" spans="1:16" x14ac:dyDescent="0.25">
      <c r="A46" s="22" t="s">
        <v>102</v>
      </c>
      <c r="B46" s="36">
        <v>8.5</v>
      </c>
      <c r="C46" s="36">
        <v>6</v>
      </c>
      <c r="D46" s="15">
        <v>100</v>
      </c>
      <c r="E46" s="37">
        <f t="shared" si="0"/>
        <v>10</v>
      </c>
      <c r="F46" s="23">
        <v>4459</v>
      </c>
      <c r="G46" s="24">
        <f t="shared" si="1"/>
        <v>0.44940536182221325</v>
      </c>
      <c r="H46" s="23">
        <v>4459</v>
      </c>
      <c r="I46" s="24">
        <f t="shared" si="2"/>
        <v>0.44940536182221325</v>
      </c>
      <c r="J46" s="23">
        <f t="shared" si="3"/>
        <v>0</v>
      </c>
      <c r="K46" s="24">
        <f t="shared" si="4"/>
        <v>0</v>
      </c>
      <c r="L46" s="35">
        <f t="shared" si="9"/>
        <v>14.38</v>
      </c>
      <c r="M46" s="35">
        <v>0</v>
      </c>
      <c r="N46" s="25">
        <f t="shared" si="6"/>
        <v>38.880000000000003</v>
      </c>
      <c r="O46" s="26">
        <f t="shared" si="7"/>
        <v>39</v>
      </c>
      <c r="P46" s="26" t="str">
        <f t="shared" si="8"/>
        <v>NO</v>
      </c>
    </row>
    <row r="47" spans="1:16" x14ac:dyDescent="0.25">
      <c r="A47" s="22" t="s">
        <v>152</v>
      </c>
      <c r="B47" s="36">
        <v>0</v>
      </c>
      <c r="C47" s="36">
        <v>10</v>
      </c>
      <c r="D47" s="15">
        <v>100</v>
      </c>
      <c r="E47" s="37">
        <f t="shared" si="0"/>
        <v>10</v>
      </c>
      <c r="F47" s="23">
        <v>4422</v>
      </c>
      <c r="G47" s="24">
        <f t="shared" si="1"/>
        <v>0.44567627494456763</v>
      </c>
      <c r="H47" s="23">
        <v>4422</v>
      </c>
      <c r="I47" s="24">
        <f t="shared" si="2"/>
        <v>0.44567627494456763</v>
      </c>
      <c r="J47" s="23">
        <f t="shared" si="3"/>
        <v>0</v>
      </c>
      <c r="K47" s="24">
        <f t="shared" si="4"/>
        <v>0</v>
      </c>
      <c r="L47" s="35">
        <f t="shared" si="9"/>
        <v>14.26</v>
      </c>
      <c r="M47" s="35">
        <v>0</v>
      </c>
      <c r="N47" s="25">
        <f t="shared" si="6"/>
        <v>34.26</v>
      </c>
      <c r="O47" s="26">
        <f t="shared" si="7"/>
        <v>40</v>
      </c>
      <c r="P47" s="26" t="str">
        <f t="shared" si="8"/>
        <v>NO</v>
      </c>
    </row>
    <row r="48" spans="1:16" x14ac:dyDescent="0.25">
      <c r="A48" s="22" t="s">
        <v>107</v>
      </c>
      <c r="B48" s="36">
        <v>0</v>
      </c>
      <c r="C48" s="36">
        <v>0</v>
      </c>
      <c r="D48" s="15">
        <v>100</v>
      </c>
      <c r="E48" s="37">
        <f t="shared" si="0"/>
        <v>10</v>
      </c>
      <c r="F48" s="23">
        <v>6939</v>
      </c>
      <c r="G48" s="24">
        <f t="shared" si="1"/>
        <v>0.6993549687562991</v>
      </c>
      <c r="H48" s="23">
        <v>6939</v>
      </c>
      <c r="I48" s="24">
        <f t="shared" si="2"/>
        <v>0.6993549687562991</v>
      </c>
      <c r="J48" s="23">
        <f t="shared" si="3"/>
        <v>0</v>
      </c>
      <c r="K48" s="24">
        <f t="shared" si="4"/>
        <v>0</v>
      </c>
      <c r="L48" s="35">
        <f t="shared" si="9"/>
        <v>22.38</v>
      </c>
      <c r="M48" s="35">
        <v>0</v>
      </c>
      <c r="N48" s="25">
        <f t="shared" si="6"/>
        <v>32.380000000000003</v>
      </c>
      <c r="O48" s="26">
        <f t="shared" si="7"/>
        <v>41.5</v>
      </c>
      <c r="P48" s="26" t="str">
        <f t="shared" si="8"/>
        <v>NO</v>
      </c>
    </row>
    <row r="49" spans="1:16" x14ac:dyDescent="0.25">
      <c r="A49" s="22" t="s">
        <v>153</v>
      </c>
      <c r="B49" s="36">
        <v>0</v>
      </c>
      <c r="C49" s="36">
        <v>0</v>
      </c>
      <c r="D49" s="15">
        <v>100</v>
      </c>
      <c r="E49" s="37">
        <f t="shared" si="0"/>
        <v>10</v>
      </c>
      <c r="F49" s="23">
        <v>6939</v>
      </c>
      <c r="G49" s="24">
        <f t="shared" si="1"/>
        <v>0.6993549687562991</v>
      </c>
      <c r="H49" s="23">
        <v>6939</v>
      </c>
      <c r="I49" s="24">
        <f t="shared" si="2"/>
        <v>0.6993549687562991</v>
      </c>
      <c r="J49" s="23">
        <f t="shared" si="3"/>
        <v>0</v>
      </c>
      <c r="K49" s="24">
        <f t="shared" si="4"/>
        <v>0</v>
      </c>
      <c r="L49" s="35">
        <f t="shared" si="9"/>
        <v>22.38</v>
      </c>
      <c r="M49" s="35">
        <v>0</v>
      </c>
      <c r="N49" s="25">
        <f t="shared" si="6"/>
        <v>32.380000000000003</v>
      </c>
      <c r="O49" s="26">
        <f t="shared" si="7"/>
        <v>41.5</v>
      </c>
      <c r="P49" s="26" t="str">
        <f t="shared" si="8"/>
        <v>NO</v>
      </c>
    </row>
    <row r="50" spans="1:16" x14ac:dyDescent="0.25">
      <c r="A50" s="22" t="s">
        <v>154</v>
      </c>
      <c r="B50" s="36">
        <v>0</v>
      </c>
      <c r="C50" s="36">
        <v>9.5</v>
      </c>
      <c r="D50" s="15">
        <v>100</v>
      </c>
      <c r="E50" s="37">
        <f t="shared" si="0"/>
        <v>10</v>
      </c>
      <c r="F50" s="23">
        <v>3563</v>
      </c>
      <c r="G50" s="24">
        <f t="shared" si="1"/>
        <v>0.35910098770409193</v>
      </c>
      <c r="H50" s="23">
        <v>3563</v>
      </c>
      <c r="I50" s="24">
        <f t="shared" si="2"/>
        <v>0.35910098770409193</v>
      </c>
      <c r="J50" s="23">
        <f t="shared" si="3"/>
        <v>0</v>
      </c>
      <c r="K50" s="24">
        <f t="shared" si="4"/>
        <v>0</v>
      </c>
      <c r="L50" s="35">
        <f t="shared" si="9"/>
        <v>11.49</v>
      </c>
      <c r="M50" s="35">
        <v>0</v>
      </c>
      <c r="N50" s="25">
        <f t="shared" si="6"/>
        <v>30.99</v>
      </c>
      <c r="O50" s="26">
        <f t="shared" si="7"/>
        <v>43</v>
      </c>
      <c r="P50" s="26" t="str">
        <f t="shared" si="8"/>
        <v>NO</v>
      </c>
    </row>
    <row r="51" spans="1:16" x14ac:dyDescent="0.25">
      <c r="A51" s="22" t="s">
        <v>108</v>
      </c>
      <c r="B51" s="36">
        <v>0</v>
      </c>
      <c r="C51" s="36">
        <v>0</v>
      </c>
      <c r="D51" s="15">
        <v>100</v>
      </c>
      <c r="E51" s="37">
        <f t="shared" si="0"/>
        <v>10</v>
      </c>
      <c r="F51" s="23">
        <v>6178</v>
      </c>
      <c r="G51" s="24">
        <f t="shared" si="1"/>
        <v>0.62265672243499293</v>
      </c>
      <c r="H51" s="23">
        <v>6178</v>
      </c>
      <c r="I51" s="24">
        <f t="shared" si="2"/>
        <v>0.62265672243499293</v>
      </c>
      <c r="J51" s="23">
        <f t="shared" si="3"/>
        <v>0</v>
      </c>
      <c r="K51" s="24">
        <f t="shared" si="4"/>
        <v>0</v>
      </c>
      <c r="L51" s="35">
        <f t="shared" si="9"/>
        <v>19.93</v>
      </c>
      <c r="M51" s="35">
        <v>0</v>
      </c>
      <c r="N51" s="25">
        <f t="shared" si="6"/>
        <v>29.93</v>
      </c>
      <c r="O51" s="26">
        <f t="shared" si="7"/>
        <v>44</v>
      </c>
      <c r="P51" s="26" t="str">
        <f t="shared" si="8"/>
        <v>NO</v>
      </c>
    </row>
    <row r="52" spans="1:16" x14ac:dyDescent="0.25">
      <c r="A52" s="22" t="s">
        <v>109</v>
      </c>
      <c r="B52" s="36">
        <v>0</v>
      </c>
      <c r="C52" s="36">
        <v>0</v>
      </c>
      <c r="D52" s="15">
        <v>100</v>
      </c>
      <c r="E52" s="37">
        <f t="shared" si="0"/>
        <v>10</v>
      </c>
      <c r="F52" s="23">
        <v>5902</v>
      </c>
      <c r="G52" s="24">
        <f t="shared" si="1"/>
        <v>0.59483975005039302</v>
      </c>
      <c r="H52" s="23">
        <v>5902</v>
      </c>
      <c r="I52" s="24">
        <f t="shared" si="2"/>
        <v>0.59483975005039302</v>
      </c>
      <c r="J52" s="23">
        <f t="shared" si="3"/>
        <v>0</v>
      </c>
      <c r="K52" s="24">
        <f t="shared" si="4"/>
        <v>0</v>
      </c>
      <c r="L52" s="35">
        <f t="shared" ref="L52:L62" si="10">+(G52*30+I52*50+K52*20)*40%</f>
        <v>19.034872001612577</v>
      </c>
      <c r="M52" s="35">
        <v>0</v>
      </c>
      <c r="N52" s="25">
        <f t="shared" si="6"/>
        <v>29.03</v>
      </c>
      <c r="O52" s="26">
        <f t="shared" si="7"/>
        <v>45</v>
      </c>
      <c r="P52" s="26" t="str">
        <f t="shared" si="8"/>
        <v>NO</v>
      </c>
    </row>
    <row r="53" spans="1:16" x14ac:dyDescent="0.25">
      <c r="A53" s="22" t="s">
        <v>155</v>
      </c>
      <c r="B53" s="36">
        <v>0</v>
      </c>
      <c r="C53" s="36">
        <v>0</v>
      </c>
      <c r="D53" s="15">
        <v>100</v>
      </c>
      <c r="E53" s="37">
        <f t="shared" si="0"/>
        <v>10</v>
      </c>
      <c r="F53" s="23">
        <v>5433</v>
      </c>
      <c r="G53" s="24">
        <f t="shared" si="1"/>
        <v>0.54757105422293895</v>
      </c>
      <c r="H53" s="23">
        <v>5111</v>
      </c>
      <c r="I53" s="24">
        <f t="shared" si="2"/>
        <v>0.51511791977423904</v>
      </c>
      <c r="J53" s="23">
        <f t="shared" si="3"/>
        <v>322</v>
      </c>
      <c r="K53" s="24">
        <f t="shared" si="4"/>
        <v>9.1218130311614729E-2</v>
      </c>
      <c r="L53" s="35">
        <f t="shared" si="10"/>
        <v>17.602956088652967</v>
      </c>
      <c r="M53" s="35">
        <v>0</v>
      </c>
      <c r="N53" s="25">
        <f t="shared" si="6"/>
        <v>27.6</v>
      </c>
      <c r="O53" s="26">
        <f t="shared" si="7"/>
        <v>46</v>
      </c>
      <c r="P53" s="26" t="str">
        <f t="shared" si="8"/>
        <v>NO</v>
      </c>
    </row>
    <row r="54" spans="1:16" x14ac:dyDescent="0.25">
      <c r="A54" s="22" t="s">
        <v>111</v>
      </c>
      <c r="B54" s="36">
        <v>0</v>
      </c>
      <c r="C54" s="36">
        <v>0</v>
      </c>
      <c r="D54" s="15">
        <v>100</v>
      </c>
      <c r="E54" s="37">
        <f t="shared" si="0"/>
        <v>10</v>
      </c>
      <c r="F54" s="23">
        <v>5327</v>
      </c>
      <c r="G54" s="24">
        <f t="shared" si="1"/>
        <v>0.53688772424914333</v>
      </c>
      <c r="H54" s="23">
        <v>5327</v>
      </c>
      <c r="I54" s="24">
        <f t="shared" si="2"/>
        <v>0.53688772424914333</v>
      </c>
      <c r="J54" s="23">
        <f t="shared" si="3"/>
        <v>0</v>
      </c>
      <c r="K54" s="24">
        <f t="shared" si="4"/>
        <v>0</v>
      </c>
      <c r="L54" s="35">
        <f t="shared" si="10"/>
        <v>17.180407175972586</v>
      </c>
      <c r="M54" s="35">
        <v>0</v>
      </c>
      <c r="N54" s="25">
        <f t="shared" si="6"/>
        <v>27.18</v>
      </c>
      <c r="O54" s="26">
        <f t="shared" si="7"/>
        <v>47</v>
      </c>
      <c r="P54" s="26" t="str">
        <f t="shared" si="8"/>
        <v>NO</v>
      </c>
    </row>
    <row r="55" spans="1:16" x14ac:dyDescent="0.25">
      <c r="A55" s="22" t="s">
        <v>113</v>
      </c>
      <c r="B55" s="36">
        <v>0</v>
      </c>
      <c r="C55" s="36">
        <v>0</v>
      </c>
      <c r="D55" s="15">
        <v>100</v>
      </c>
      <c r="E55" s="37">
        <f t="shared" si="0"/>
        <v>10</v>
      </c>
      <c r="F55" s="23">
        <v>4949</v>
      </c>
      <c r="G55" s="24">
        <f t="shared" si="1"/>
        <v>0.49879056641806085</v>
      </c>
      <c r="H55" s="23">
        <v>3286</v>
      </c>
      <c r="I55" s="24">
        <f t="shared" si="2"/>
        <v>0.3311832291876638</v>
      </c>
      <c r="J55" s="23">
        <f t="shared" si="3"/>
        <v>1663</v>
      </c>
      <c r="K55" s="24">
        <f t="shared" si="4"/>
        <v>0.47110481586402264</v>
      </c>
      <c r="L55" s="35">
        <f t="shared" si="10"/>
        <v>16.377989907682188</v>
      </c>
      <c r="M55" s="35">
        <v>0</v>
      </c>
      <c r="N55" s="25">
        <f t="shared" si="6"/>
        <v>26.38</v>
      </c>
      <c r="O55" s="26">
        <f t="shared" si="7"/>
        <v>48</v>
      </c>
      <c r="P55" s="26" t="str">
        <f t="shared" si="8"/>
        <v>NO</v>
      </c>
    </row>
    <row r="56" spans="1:16" x14ac:dyDescent="0.25">
      <c r="A56" s="22" t="s">
        <v>117</v>
      </c>
      <c r="B56" s="36">
        <v>0</v>
      </c>
      <c r="C56" s="36">
        <v>0</v>
      </c>
      <c r="D56" s="15">
        <v>100</v>
      </c>
      <c r="E56" s="37">
        <f t="shared" si="0"/>
        <v>10</v>
      </c>
      <c r="F56" s="23">
        <v>4613</v>
      </c>
      <c r="G56" s="24">
        <f t="shared" si="1"/>
        <v>0.46492642612376539</v>
      </c>
      <c r="H56" s="23">
        <v>4400</v>
      </c>
      <c r="I56" s="24">
        <f t="shared" si="2"/>
        <v>0.44345898004434592</v>
      </c>
      <c r="J56" s="23">
        <f t="shared" si="3"/>
        <v>213</v>
      </c>
      <c r="K56" s="24">
        <f t="shared" si="4"/>
        <v>6.0339943342776203E-2</v>
      </c>
      <c r="L56" s="35">
        <f t="shared" si="10"/>
        <v>14.931016261114312</v>
      </c>
      <c r="M56" s="35">
        <v>0</v>
      </c>
      <c r="N56" s="25">
        <f t="shared" si="6"/>
        <v>24.93</v>
      </c>
      <c r="O56" s="26">
        <f t="shared" si="7"/>
        <v>49</v>
      </c>
      <c r="P56" s="26" t="str">
        <f t="shared" si="8"/>
        <v>NO</v>
      </c>
    </row>
    <row r="57" spans="1:16" x14ac:dyDescent="0.25">
      <c r="A57" s="22" t="s">
        <v>119</v>
      </c>
      <c r="B57" s="36">
        <v>0</v>
      </c>
      <c r="C57" s="36">
        <v>0</v>
      </c>
      <c r="D57" s="15">
        <v>100</v>
      </c>
      <c r="E57" s="37">
        <f t="shared" si="0"/>
        <v>10</v>
      </c>
      <c r="F57" s="23">
        <v>4535</v>
      </c>
      <c r="G57" s="24">
        <f t="shared" si="1"/>
        <v>0.45706510784116106</v>
      </c>
      <c r="H57" s="23">
        <v>4535</v>
      </c>
      <c r="I57" s="24">
        <f t="shared" si="2"/>
        <v>0.45706510784116106</v>
      </c>
      <c r="J57" s="23">
        <f t="shared" si="3"/>
        <v>0</v>
      </c>
      <c r="K57" s="24">
        <f t="shared" si="4"/>
        <v>0</v>
      </c>
      <c r="L57" s="35">
        <f t="shared" si="10"/>
        <v>14.626083450917154</v>
      </c>
      <c r="M57" s="35">
        <v>0</v>
      </c>
      <c r="N57" s="25">
        <f t="shared" si="6"/>
        <v>24.63</v>
      </c>
      <c r="O57" s="26">
        <f t="shared" si="7"/>
        <v>50</v>
      </c>
      <c r="P57" s="26" t="str">
        <f t="shared" si="8"/>
        <v>NO</v>
      </c>
    </row>
    <row r="58" spans="1:16" x14ac:dyDescent="0.25">
      <c r="A58" s="22" t="s">
        <v>156</v>
      </c>
      <c r="B58" s="36">
        <v>0</v>
      </c>
      <c r="C58" s="36">
        <v>0</v>
      </c>
      <c r="D58" s="15">
        <v>100</v>
      </c>
      <c r="E58" s="37">
        <f t="shared" si="0"/>
        <v>10</v>
      </c>
      <c r="F58" s="23">
        <v>4425</v>
      </c>
      <c r="G58" s="24">
        <f t="shared" si="1"/>
        <v>0.44597863334005239</v>
      </c>
      <c r="H58" s="23">
        <v>4425</v>
      </c>
      <c r="I58" s="24">
        <f t="shared" si="2"/>
        <v>0.44597863334005239</v>
      </c>
      <c r="J58" s="23">
        <f t="shared" si="3"/>
        <v>0</v>
      </c>
      <c r="K58" s="24">
        <f t="shared" si="4"/>
        <v>0</v>
      </c>
      <c r="L58" s="35">
        <f t="shared" si="10"/>
        <v>14.271316266881678</v>
      </c>
      <c r="M58" s="35">
        <v>0</v>
      </c>
      <c r="N58" s="25">
        <f t="shared" si="6"/>
        <v>24.27</v>
      </c>
      <c r="O58" s="26">
        <f t="shared" si="7"/>
        <v>51</v>
      </c>
      <c r="P58" s="26" t="str">
        <f t="shared" si="8"/>
        <v>NO</v>
      </c>
    </row>
    <row r="59" spans="1:16" x14ac:dyDescent="0.25">
      <c r="A59" s="22" t="s">
        <v>157</v>
      </c>
      <c r="B59" s="36">
        <v>0</v>
      </c>
      <c r="C59" s="36">
        <v>0</v>
      </c>
      <c r="D59" s="15">
        <v>100</v>
      </c>
      <c r="E59" s="37">
        <f t="shared" si="0"/>
        <v>10</v>
      </c>
      <c r="F59" s="23">
        <v>4299</v>
      </c>
      <c r="G59" s="24">
        <f t="shared" si="1"/>
        <v>0.43327958072969158</v>
      </c>
      <c r="H59" s="23">
        <v>3897</v>
      </c>
      <c r="I59" s="24">
        <f t="shared" si="2"/>
        <v>0.39276355573473087</v>
      </c>
      <c r="J59" s="23">
        <f t="shared" si="3"/>
        <v>402</v>
      </c>
      <c r="K59" s="24">
        <f t="shared" si="4"/>
        <v>0.11388101983002832</v>
      </c>
      <c r="L59" s="35">
        <f t="shared" si="10"/>
        <v>13.965674242091143</v>
      </c>
      <c r="M59" s="35">
        <v>0</v>
      </c>
      <c r="N59" s="25">
        <f t="shared" si="6"/>
        <v>23.97</v>
      </c>
      <c r="O59" s="26">
        <f t="shared" si="7"/>
        <v>52</v>
      </c>
      <c r="P59" s="26" t="str">
        <f t="shared" si="8"/>
        <v>NO</v>
      </c>
    </row>
    <row r="60" spans="1:16" x14ac:dyDescent="0.25">
      <c r="A60" s="22" t="s">
        <v>121</v>
      </c>
      <c r="B60" s="36">
        <v>0</v>
      </c>
      <c r="C60" s="36">
        <v>0</v>
      </c>
      <c r="D60" s="15">
        <v>100</v>
      </c>
      <c r="E60" s="37">
        <f t="shared" si="0"/>
        <v>10</v>
      </c>
      <c r="F60" s="23">
        <v>4170</v>
      </c>
      <c r="G60" s="24">
        <f t="shared" si="1"/>
        <v>0.42027816972384602</v>
      </c>
      <c r="H60" s="23">
        <v>4170</v>
      </c>
      <c r="I60" s="24">
        <f t="shared" si="2"/>
        <v>0.42027816972384602</v>
      </c>
      <c r="J60" s="23">
        <f t="shared" si="3"/>
        <v>0</v>
      </c>
      <c r="K60" s="24">
        <f t="shared" si="4"/>
        <v>0</v>
      </c>
      <c r="L60" s="35">
        <f t="shared" si="10"/>
        <v>13.448901431163073</v>
      </c>
      <c r="M60" s="35">
        <v>0</v>
      </c>
      <c r="N60" s="25">
        <f t="shared" si="6"/>
        <v>23.45</v>
      </c>
      <c r="O60" s="26">
        <f t="shared" si="7"/>
        <v>53</v>
      </c>
      <c r="P60" s="26" t="str">
        <f t="shared" si="8"/>
        <v>NO</v>
      </c>
    </row>
    <row r="61" spans="1:16" x14ac:dyDescent="0.25">
      <c r="A61" s="22" t="s">
        <v>158</v>
      </c>
      <c r="B61" s="36">
        <v>0</v>
      </c>
      <c r="C61" s="36">
        <v>0</v>
      </c>
      <c r="D61" s="15">
        <v>100</v>
      </c>
      <c r="E61" s="37">
        <f t="shared" si="0"/>
        <v>10</v>
      </c>
      <c r="F61" s="23">
        <v>4085</v>
      </c>
      <c r="G61" s="24">
        <f t="shared" si="1"/>
        <v>0.41171134851844388</v>
      </c>
      <c r="H61" s="23">
        <v>4085</v>
      </c>
      <c r="I61" s="24">
        <f t="shared" si="2"/>
        <v>0.41171134851844388</v>
      </c>
      <c r="J61" s="23">
        <f t="shared" si="3"/>
        <v>0</v>
      </c>
      <c r="K61" s="24">
        <f t="shared" si="4"/>
        <v>0</v>
      </c>
      <c r="L61" s="35">
        <f t="shared" si="10"/>
        <v>13.174763152590202</v>
      </c>
      <c r="M61" s="35">
        <v>0</v>
      </c>
      <c r="N61" s="25">
        <f t="shared" si="6"/>
        <v>23.17</v>
      </c>
      <c r="O61" s="26">
        <f t="shared" si="7"/>
        <v>54</v>
      </c>
      <c r="P61" s="26" t="str">
        <f t="shared" si="8"/>
        <v>NO</v>
      </c>
    </row>
    <row r="62" spans="1:16" x14ac:dyDescent="0.25">
      <c r="A62" s="22" t="s">
        <v>131</v>
      </c>
      <c r="B62" s="36">
        <v>0</v>
      </c>
      <c r="C62" s="36">
        <v>0</v>
      </c>
      <c r="D62" s="15">
        <v>100</v>
      </c>
      <c r="E62" s="37">
        <f t="shared" si="0"/>
        <v>10</v>
      </c>
      <c r="F62" s="23">
        <v>3403</v>
      </c>
      <c r="G62" s="24">
        <f t="shared" si="1"/>
        <v>0.34297520661157027</v>
      </c>
      <c r="H62" s="23">
        <v>2678</v>
      </c>
      <c r="I62" s="24">
        <f t="shared" si="2"/>
        <v>0.26990526103608142</v>
      </c>
      <c r="J62" s="23">
        <f t="shared" si="3"/>
        <v>725</v>
      </c>
      <c r="K62" s="24">
        <f t="shared" si="4"/>
        <v>0.20538243626062322</v>
      </c>
      <c r="L62" s="35">
        <f t="shared" si="10"/>
        <v>11.156867190145457</v>
      </c>
      <c r="M62" s="35">
        <v>0</v>
      </c>
      <c r="N62" s="25">
        <f t="shared" si="6"/>
        <v>21.16</v>
      </c>
      <c r="O62" s="26">
        <f t="shared" si="7"/>
        <v>55</v>
      </c>
      <c r="P62" s="26" t="str">
        <f t="shared" si="8"/>
        <v>NO</v>
      </c>
    </row>
    <row r="63" spans="1:16" x14ac:dyDescent="0.25">
      <c r="B63" s="38"/>
      <c r="C63" s="38"/>
      <c r="E63" s="38"/>
      <c r="L63" s="38"/>
      <c r="M63" s="38"/>
    </row>
    <row r="64" spans="1:16" x14ac:dyDescent="0.25">
      <c r="B64" s="38"/>
      <c r="C64" s="38"/>
      <c r="E64" s="38"/>
      <c r="L64" s="38"/>
      <c r="M64" s="38"/>
    </row>
    <row r="65" spans="2:13" x14ac:dyDescent="0.25">
      <c r="B65" s="38"/>
      <c r="C65" s="38"/>
      <c r="E65" s="38"/>
      <c r="L65" s="38"/>
      <c r="M65" s="38"/>
    </row>
    <row r="66" spans="2:13" x14ac:dyDescent="0.25">
      <c r="B66" s="38"/>
      <c r="C66" s="38"/>
      <c r="E66" s="38"/>
      <c r="L66" s="38"/>
      <c r="M66" s="38"/>
    </row>
    <row r="67" spans="2:13" x14ac:dyDescent="0.25">
      <c r="B67" s="38"/>
      <c r="C67" s="38"/>
      <c r="E67" s="38"/>
      <c r="L67" s="38"/>
      <c r="M67" s="38"/>
    </row>
    <row r="68" spans="2:13" x14ac:dyDescent="0.25">
      <c r="B68" s="38"/>
      <c r="C68" s="38"/>
      <c r="E68" s="38"/>
      <c r="L68" s="38"/>
      <c r="M68" s="38"/>
    </row>
    <row r="69" spans="2:13" x14ac:dyDescent="0.25">
      <c r="B69" s="38"/>
      <c r="C69" s="38"/>
      <c r="E69" s="38"/>
      <c r="L69" s="38"/>
      <c r="M69" s="38"/>
    </row>
    <row r="70" spans="2:13" x14ac:dyDescent="0.25">
      <c r="B70" s="38"/>
      <c r="C70" s="38"/>
      <c r="E70" s="38"/>
      <c r="L70" s="38"/>
      <c r="M70" s="38"/>
    </row>
    <row r="71" spans="2:13" x14ac:dyDescent="0.25">
      <c r="B71" s="38"/>
      <c r="C71" s="38"/>
      <c r="E71" s="38"/>
      <c r="L71" s="38"/>
      <c r="M71" s="38"/>
    </row>
    <row r="72" spans="2:13" x14ac:dyDescent="0.25">
      <c r="B72" s="38"/>
      <c r="C72" s="38"/>
      <c r="E72" s="38"/>
      <c r="L72" s="38"/>
      <c r="M72" s="38"/>
    </row>
    <row r="73" spans="2:13" x14ac:dyDescent="0.25">
      <c r="B73" s="38"/>
      <c r="C73" s="38"/>
      <c r="E73" s="38"/>
      <c r="L73" s="38"/>
      <c r="M73" s="38"/>
    </row>
    <row r="74" spans="2:13" x14ac:dyDescent="0.25">
      <c r="B74" s="38"/>
      <c r="C74" s="38"/>
      <c r="E74" s="38"/>
      <c r="L74" s="38"/>
      <c r="M74" s="38"/>
    </row>
    <row r="75" spans="2:13" x14ac:dyDescent="0.25">
      <c r="B75" s="38"/>
      <c r="C75" s="38"/>
      <c r="E75" s="38"/>
      <c r="L75" s="38"/>
      <c r="M75" s="38"/>
    </row>
    <row r="76" spans="2:13" x14ac:dyDescent="0.25">
      <c r="B76" s="38"/>
      <c r="C76" s="38"/>
      <c r="E76" s="38"/>
      <c r="L76" s="38"/>
      <c r="M76" s="38"/>
    </row>
    <row r="77" spans="2:13" x14ac:dyDescent="0.25">
      <c r="B77" s="38"/>
      <c r="C77" s="38"/>
      <c r="E77" s="38"/>
      <c r="L77" s="38"/>
      <c r="M77" s="38"/>
    </row>
    <row r="78" spans="2:13" x14ac:dyDescent="0.25">
      <c r="B78" s="38"/>
      <c r="C78" s="38"/>
      <c r="E78" s="38"/>
      <c r="L78" s="38"/>
      <c r="M78" s="38"/>
    </row>
    <row r="79" spans="2:13" x14ac:dyDescent="0.25">
      <c r="B79" s="38"/>
      <c r="C79" s="38"/>
      <c r="E79" s="38"/>
      <c r="L79" s="38"/>
      <c r="M79" s="38"/>
    </row>
    <row r="80" spans="2:13" x14ac:dyDescent="0.25">
      <c r="B80" s="38"/>
      <c r="C80" s="38"/>
      <c r="E80" s="38"/>
      <c r="L80" s="38"/>
      <c r="M80" s="38"/>
    </row>
    <row r="81" spans="2:13" x14ac:dyDescent="0.25">
      <c r="B81" s="38"/>
      <c r="C81" s="38"/>
      <c r="E81" s="38"/>
      <c r="L81" s="38"/>
      <c r="M81" s="38"/>
    </row>
    <row r="82" spans="2:13" x14ac:dyDescent="0.25">
      <c r="B82" s="38"/>
      <c r="C82" s="38"/>
      <c r="E82" s="38"/>
      <c r="L82" s="38"/>
      <c r="M82" s="38"/>
    </row>
    <row r="83" spans="2:13" x14ac:dyDescent="0.25">
      <c r="B83" s="38"/>
      <c r="C83" s="38"/>
      <c r="E83" s="38"/>
      <c r="L83" s="38"/>
      <c r="M83" s="38"/>
    </row>
    <row r="84" spans="2:13" x14ac:dyDescent="0.25">
      <c r="B84" s="38"/>
      <c r="C84" s="38"/>
      <c r="E84" s="38"/>
      <c r="L84" s="38"/>
      <c r="M84" s="38"/>
    </row>
    <row r="85" spans="2:13" x14ac:dyDescent="0.25">
      <c r="B85" s="38"/>
      <c r="C85" s="38"/>
      <c r="E85" s="38"/>
      <c r="L85" s="38"/>
      <c r="M85" s="38"/>
    </row>
    <row r="86" spans="2:13" x14ac:dyDescent="0.25">
      <c r="B86" s="38"/>
      <c r="C86" s="38"/>
      <c r="E86" s="38"/>
      <c r="L86" s="38"/>
      <c r="M86" s="38"/>
    </row>
    <row r="87" spans="2:13" x14ac:dyDescent="0.25">
      <c r="B87" s="38"/>
      <c r="C87" s="38"/>
      <c r="E87" s="38"/>
      <c r="L87" s="38"/>
      <c r="M87" s="38"/>
    </row>
    <row r="88" spans="2:13" x14ac:dyDescent="0.25">
      <c r="B88" s="38"/>
      <c r="C88" s="38"/>
      <c r="E88" s="38"/>
      <c r="L88" s="38"/>
      <c r="M88" s="38"/>
    </row>
    <row r="89" spans="2:13" x14ac:dyDescent="0.25">
      <c r="B89" s="38"/>
      <c r="C89" s="38"/>
      <c r="E89" s="38"/>
      <c r="L89" s="38"/>
      <c r="M89" s="38"/>
    </row>
    <row r="90" spans="2:13" x14ac:dyDescent="0.25">
      <c r="B90" s="38"/>
      <c r="C90" s="38"/>
      <c r="E90" s="38"/>
      <c r="L90" s="38"/>
      <c r="M90" s="38"/>
    </row>
    <row r="91" spans="2:13" x14ac:dyDescent="0.25">
      <c r="B91" s="38"/>
      <c r="C91" s="38"/>
      <c r="E91" s="38"/>
      <c r="L91" s="38"/>
      <c r="M91" s="38"/>
    </row>
    <row r="92" spans="2:13" x14ac:dyDescent="0.25">
      <c r="B92" s="38"/>
      <c r="C92" s="38"/>
      <c r="E92" s="38"/>
      <c r="L92" s="38"/>
      <c r="M92" s="38"/>
    </row>
    <row r="93" spans="2:13" x14ac:dyDescent="0.25">
      <c r="B93" s="38"/>
      <c r="C93" s="38"/>
      <c r="E93" s="38"/>
      <c r="L93" s="38"/>
      <c r="M93" s="38"/>
    </row>
    <row r="94" spans="2:13" x14ac:dyDescent="0.25">
      <c r="B94" s="38"/>
      <c r="C94" s="38"/>
      <c r="E94" s="38"/>
      <c r="L94" s="38"/>
      <c r="M94" s="38"/>
    </row>
    <row r="95" spans="2:13" x14ac:dyDescent="0.25">
      <c r="B95" s="38"/>
      <c r="C95" s="38"/>
      <c r="E95" s="38"/>
      <c r="L95" s="38"/>
      <c r="M95" s="38"/>
    </row>
    <row r="96" spans="2:13" x14ac:dyDescent="0.25">
      <c r="B96" s="38"/>
      <c r="C96" s="38"/>
      <c r="E96" s="38"/>
      <c r="L96" s="38"/>
      <c r="M96" s="38"/>
    </row>
    <row r="97" spans="2:13" x14ac:dyDescent="0.25">
      <c r="B97" s="38"/>
      <c r="C97" s="38"/>
      <c r="E97" s="38"/>
      <c r="L97" s="38"/>
      <c r="M97" s="38"/>
    </row>
    <row r="98" spans="2:13" x14ac:dyDescent="0.25">
      <c r="B98" s="38"/>
      <c r="C98" s="38"/>
      <c r="E98" s="38"/>
      <c r="L98" s="38"/>
      <c r="M98" s="38"/>
    </row>
    <row r="99" spans="2:13" x14ac:dyDescent="0.25">
      <c r="B99" s="38"/>
      <c r="C99" s="38"/>
      <c r="E99" s="38"/>
      <c r="L99" s="38"/>
      <c r="M99" s="38"/>
    </row>
    <row r="100" spans="2:13" x14ac:dyDescent="0.25">
      <c r="B100" s="38"/>
      <c r="C100" s="38"/>
      <c r="E100" s="38"/>
      <c r="L100" s="38"/>
      <c r="M100" s="38"/>
    </row>
    <row r="101" spans="2:13" x14ac:dyDescent="0.25">
      <c r="B101" s="38"/>
      <c r="C101" s="38"/>
      <c r="E101" s="38"/>
      <c r="L101" s="38"/>
      <c r="M101" s="38"/>
    </row>
    <row r="102" spans="2:13" x14ac:dyDescent="0.25">
      <c r="B102" s="38"/>
      <c r="C102" s="38"/>
      <c r="E102" s="38"/>
      <c r="L102" s="38"/>
      <c r="M102" s="38"/>
    </row>
    <row r="103" spans="2:13" x14ac:dyDescent="0.25">
      <c r="B103" s="38"/>
      <c r="C103" s="38"/>
      <c r="E103" s="38"/>
      <c r="L103" s="38"/>
      <c r="M103" s="38"/>
    </row>
    <row r="104" spans="2:13" x14ac:dyDescent="0.25">
      <c r="B104" s="38"/>
      <c r="C104" s="38"/>
      <c r="E104" s="38"/>
      <c r="L104" s="38"/>
      <c r="M104" s="38"/>
    </row>
    <row r="105" spans="2:13" x14ac:dyDescent="0.25">
      <c r="B105" s="38"/>
      <c r="C105" s="38"/>
      <c r="E105" s="38"/>
      <c r="L105" s="38"/>
      <c r="M105" s="38"/>
    </row>
    <row r="106" spans="2:13" x14ac:dyDescent="0.25">
      <c r="B106" s="38"/>
      <c r="C106" s="38"/>
      <c r="E106" s="38"/>
      <c r="L106" s="38"/>
      <c r="M106" s="38"/>
    </row>
    <row r="107" spans="2:13" x14ac:dyDescent="0.25">
      <c r="B107" s="38"/>
      <c r="C107" s="38"/>
      <c r="E107" s="38"/>
      <c r="L107" s="38"/>
      <c r="M107" s="38"/>
    </row>
    <row r="108" spans="2:13" x14ac:dyDescent="0.25">
      <c r="B108" s="38"/>
      <c r="C108" s="38"/>
      <c r="E108" s="38"/>
      <c r="L108" s="38"/>
      <c r="M108" s="38"/>
    </row>
    <row r="109" spans="2:13" x14ac:dyDescent="0.25">
      <c r="B109" s="38"/>
      <c r="C109" s="38"/>
      <c r="E109" s="38"/>
      <c r="L109" s="38"/>
      <c r="M109" s="38"/>
    </row>
    <row r="110" spans="2:13" x14ac:dyDescent="0.25">
      <c r="B110" s="38"/>
      <c r="C110" s="38"/>
      <c r="E110" s="38"/>
      <c r="L110" s="38"/>
      <c r="M110" s="38"/>
    </row>
    <row r="111" spans="2:13" x14ac:dyDescent="0.25">
      <c r="B111" s="38"/>
      <c r="C111" s="38"/>
      <c r="E111" s="38"/>
      <c r="L111" s="38"/>
      <c r="M111" s="38"/>
    </row>
    <row r="112" spans="2:13" x14ac:dyDescent="0.25">
      <c r="B112" s="38"/>
      <c r="C112" s="38"/>
      <c r="E112" s="38"/>
      <c r="L112" s="38"/>
      <c r="M112" s="38"/>
    </row>
    <row r="113" spans="2:13" x14ac:dyDescent="0.25">
      <c r="B113" s="38"/>
      <c r="C113" s="38"/>
      <c r="E113" s="38"/>
      <c r="L113" s="38"/>
      <c r="M113" s="38"/>
    </row>
    <row r="114" spans="2:13" x14ac:dyDescent="0.25">
      <c r="B114" s="38"/>
      <c r="C114" s="38"/>
      <c r="E114" s="38"/>
      <c r="L114" s="38"/>
      <c r="M114" s="38"/>
    </row>
  </sheetData>
  <sheetProtection algorithmName="SHA-512" hashValue="spZKck4x1ZAjTfKbzUmPzwrqBk7WujcBB81njmESKprSTPgP/v+lwgbHSKmf/V8CVOreOOffNSd7Kf0ufYFy7g==" saltValue="45+cCrGR5TDXmCOWT7N5jA==" spinCount="100000" sheet="1" objects="1" scenarios="1" selectLockedCells="1" selectUnlockedCells="1"/>
  <autoFilter ref="A7:O62">
    <sortState ref="A3:AE57">
      <sortCondition descending="1" ref="N2:N57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5" tint="0.59999389629810485"/>
  </sheetPr>
  <dimension ref="A1:P114"/>
  <sheetViews>
    <sheetView showGridLines="0" topLeftCell="I1" zoomScale="80" zoomScaleNormal="80" workbookViewId="0">
      <selection activeCell="A2" sqref="A2:D8"/>
    </sheetView>
  </sheetViews>
  <sheetFormatPr baseColWidth="10" defaultRowHeight="15" x14ac:dyDescent="0.25"/>
  <cols>
    <col min="1" max="1" width="11.5703125" customWidth="1"/>
    <col min="2" max="2" width="31.42578125" bestFit="1" customWidth="1"/>
    <col min="3" max="3" width="27.7109375" bestFit="1" customWidth="1"/>
    <col min="4" max="4" width="24.140625" style="15" bestFit="1" customWidth="1"/>
    <col min="5" max="5" width="27.140625" bestFit="1" customWidth="1"/>
    <col min="6" max="6" width="38.42578125" style="11" bestFit="1" customWidth="1"/>
    <col min="7" max="7" width="32.28515625" style="12" customWidth="1"/>
    <col min="8" max="8" width="41.28515625" style="11" bestFit="1" customWidth="1"/>
    <col min="9" max="9" width="35.140625" style="12" bestFit="1" customWidth="1"/>
    <col min="10" max="10" width="46.28515625" style="11" bestFit="1" customWidth="1"/>
    <col min="11" max="11" width="40.140625" style="12" bestFit="1" customWidth="1"/>
    <col min="12" max="12" width="25.28515625" bestFit="1" customWidth="1"/>
    <col min="13" max="13" width="25" bestFit="1" customWidth="1"/>
    <col min="14" max="14" width="19.5703125" style="13" bestFit="1" customWidth="1"/>
    <col min="16" max="16" width="19.140625" customWidth="1"/>
  </cols>
  <sheetData>
    <row r="1" spans="1:16" x14ac:dyDescent="0.25">
      <c r="A1" s="34" t="s">
        <v>15</v>
      </c>
      <c r="B1" s="34"/>
      <c r="C1" s="34"/>
      <c r="D1" s="34"/>
    </row>
    <row r="2" spans="1:16" x14ac:dyDescent="0.25">
      <c r="A2" s="34" t="s">
        <v>16</v>
      </c>
      <c r="B2" s="34"/>
      <c r="C2" s="34"/>
      <c r="D2" s="34"/>
    </row>
    <row r="3" spans="1:16" x14ac:dyDescent="0.25">
      <c r="A3" s="34" t="s">
        <v>17</v>
      </c>
      <c r="B3" s="34"/>
      <c r="C3" s="34"/>
      <c r="D3" s="34"/>
    </row>
    <row r="4" spans="1:16" x14ac:dyDescent="0.25">
      <c r="A4" s="34" t="s">
        <v>159</v>
      </c>
      <c r="B4" s="34"/>
      <c r="C4" s="34"/>
      <c r="D4" s="34"/>
    </row>
    <row r="6" spans="1:16" x14ac:dyDescent="0.25">
      <c r="B6" s="14">
        <v>0.15</v>
      </c>
      <c r="C6" s="14">
        <v>0.15</v>
      </c>
      <c r="E6" s="14">
        <v>0.1</v>
      </c>
      <c r="L6" s="14">
        <v>0.4</v>
      </c>
      <c r="M6" s="14">
        <v>0.2</v>
      </c>
    </row>
    <row r="7" spans="1:16" x14ac:dyDescent="0.25">
      <c r="A7" s="16" t="s">
        <v>19</v>
      </c>
      <c r="B7" s="17" t="s">
        <v>20</v>
      </c>
      <c r="C7" s="17" t="s">
        <v>21</v>
      </c>
      <c r="D7" s="16" t="s">
        <v>22</v>
      </c>
      <c r="E7" s="17" t="s">
        <v>23</v>
      </c>
      <c r="F7" s="18" t="s">
        <v>24</v>
      </c>
      <c r="G7" s="19" t="s">
        <v>25</v>
      </c>
      <c r="H7" s="18" t="s">
        <v>26</v>
      </c>
      <c r="I7" s="19" t="s">
        <v>27</v>
      </c>
      <c r="J7" s="18" t="s">
        <v>28</v>
      </c>
      <c r="K7" s="19" t="s">
        <v>29</v>
      </c>
      <c r="L7" s="17" t="s">
        <v>30</v>
      </c>
      <c r="M7" s="17" t="s">
        <v>31</v>
      </c>
      <c r="N7" s="20" t="s">
        <v>32</v>
      </c>
      <c r="O7" s="21" t="s">
        <v>33</v>
      </c>
      <c r="P7" s="21" t="s">
        <v>34</v>
      </c>
    </row>
    <row r="8" spans="1:16" x14ac:dyDescent="0.25">
      <c r="A8" s="22" t="s">
        <v>143</v>
      </c>
      <c r="B8" s="36">
        <v>10</v>
      </c>
      <c r="C8" s="36">
        <v>12.5</v>
      </c>
      <c r="D8" s="15">
        <v>100</v>
      </c>
      <c r="E8" s="37">
        <f t="shared" ref="E8:E67" si="0">+ROUND(D8*10%,2)</f>
        <v>10</v>
      </c>
      <c r="F8" s="23">
        <v>8765</v>
      </c>
      <c r="G8" s="24">
        <f t="shared" ref="G8:G67" si="1">+F8/MAX(F:F)</f>
        <v>0.85645886261481341</v>
      </c>
      <c r="H8" s="23">
        <v>6423</v>
      </c>
      <c r="I8" s="24">
        <f t="shared" ref="I8:I67" si="2">+H8/MAX(H:H)</f>
        <v>0.62761383623216727</v>
      </c>
      <c r="J8" s="23">
        <f t="shared" ref="J8:J67" si="3">+F8-H8</f>
        <v>2342</v>
      </c>
      <c r="K8" s="24">
        <f t="shared" ref="K8:K67" si="4">+J8/MAX(J:J)</f>
        <v>0.66345609065155808</v>
      </c>
      <c r="L8" s="35">
        <f>+(G8*30+I8*50+K8*20)*40%</f>
        <v>28.137431801233575</v>
      </c>
      <c r="M8" s="35">
        <v>18</v>
      </c>
      <c r="N8" s="25">
        <f t="shared" ref="N8:N67" si="5">+ROUND(B8+C8+E8+L8+M8,2)</f>
        <v>78.64</v>
      </c>
      <c r="O8" s="26">
        <f t="shared" ref="O8:O67" si="6">+_xlfn.RANK.AVG(N8,N:N)</f>
        <v>1</v>
      </c>
      <c r="P8" s="26" t="str">
        <f>+IF(N8&gt;=41,"SI","NO")</f>
        <v>SI</v>
      </c>
    </row>
    <row r="9" spans="1:16" x14ac:dyDescent="0.25">
      <c r="A9" s="22" t="s">
        <v>35</v>
      </c>
      <c r="B9" s="36">
        <v>13</v>
      </c>
      <c r="C9" s="36">
        <v>11.5</v>
      </c>
      <c r="D9" s="15">
        <v>100</v>
      </c>
      <c r="E9" s="37">
        <f t="shared" si="0"/>
        <v>10</v>
      </c>
      <c r="F9" s="23">
        <v>7792</v>
      </c>
      <c r="G9" s="24">
        <f t="shared" si="1"/>
        <v>0.76138362321672859</v>
      </c>
      <c r="H9" s="23">
        <v>4262</v>
      </c>
      <c r="I9" s="24">
        <f t="shared" si="2"/>
        <v>0.41645495407465311</v>
      </c>
      <c r="J9" s="23">
        <f t="shared" si="3"/>
        <v>3530</v>
      </c>
      <c r="K9" s="24">
        <f t="shared" si="4"/>
        <v>1</v>
      </c>
      <c r="L9" s="35">
        <f>+(G9*30+I9*50+K9*20)*40%</f>
        <v>25.465702560093806</v>
      </c>
      <c r="M9" s="35">
        <v>12</v>
      </c>
      <c r="N9" s="25">
        <f t="shared" si="5"/>
        <v>71.97</v>
      </c>
      <c r="O9" s="26">
        <f t="shared" si="6"/>
        <v>2</v>
      </c>
      <c r="P9" s="26" t="str">
        <f t="shared" ref="P9:P67" si="7">+IF(N9&gt;=41,"SI","NO")</f>
        <v>SI</v>
      </c>
    </row>
    <row r="10" spans="1:16" x14ac:dyDescent="0.25">
      <c r="A10" s="22" t="s">
        <v>36</v>
      </c>
      <c r="B10" s="36">
        <v>12.5</v>
      </c>
      <c r="C10" s="36">
        <v>12</v>
      </c>
      <c r="D10" s="15">
        <v>98.68</v>
      </c>
      <c r="E10" s="37">
        <f t="shared" si="0"/>
        <v>9.8699999999999992</v>
      </c>
      <c r="F10" s="23">
        <v>5940</v>
      </c>
      <c r="G10" s="24">
        <f t="shared" si="1"/>
        <v>0.58041821379714675</v>
      </c>
      <c r="H10" s="23">
        <v>5940</v>
      </c>
      <c r="I10" s="24">
        <f t="shared" si="2"/>
        <v>0.58041821379714675</v>
      </c>
      <c r="J10" s="23">
        <f t="shared" si="3"/>
        <v>0</v>
      </c>
      <c r="K10" s="24">
        <f t="shared" si="4"/>
        <v>0</v>
      </c>
      <c r="L10" s="35">
        <f>+ROUND((G10*30+I10*50+K10*20)*40%,2)</f>
        <v>18.57</v>
      </c>
      <c r="M10" s="35">
        <v>18.5</v>
      </c>
      <c r="N10" s="25">
        <f t="shared" si="5"/>
        <v>71.44</v>
      </c>
      <c r="O10" s="26">
        <f t="shared" si="6"/>
        <v>3</v>
      </c>
      <c r="P10" s="26" t="str">
        <f t="shared" si="7"/>
        <v>SI</v>
      </c>
    </row>
    <row r="11" spans="1:16" x14ac:dyDescent="0.25">
      <c r="A11" s="22" t="s">
        <v>160</v>
      </c>
      <c r="B11" s="36">
        <v>15</v>
      </c>
      <c r="C11" s="36">
        <v>14.5</v>
      </c>
      <c r="D11" s="15">
        <v>100</v>
      </c>
      <c r="E11" s="37">
        <f t="shared" si="0"/>
        <v>10</v>
      </c>
      <c r="F11" s="23">
        <v>3389</v>
      </c>
      <c r="G11" s="24">
        <f t="shared" si="1"/>
        <v>0.33115106507719366</v>
      </c>
      <c r="H11" s="23">
        <v>3389</v>
      </c>
      <c r="I11" s="24">
        <f t="shared" si="2"/>
        <v>0.33115106507719366</v>
      </c>
      <c r="J11" s="23">
        <f t="shared" si="3"/>
        <v>0</v>
      </c>
      <c r="K11" s="24">
        <f t="shared" si="4"/>
        <v>0</v>
      </c>
      <c r="L11" s="35">
        <f>+(G11*30+I11*50+K11*20)*40%</f>
        <v>10.596834082470199</v>
      </c>
      <c r="M11" s="35">
        <v>18</v>
      </c>
      <c r="N11" s="25">
        <f t="shared" si="5"/>
        <v>68.099999999999994</v>
      </c>
      <c r="O11" s="26">
        <f t="shared" si="6"/>
        <v>4</v>
      </c>
      <c r="P11" s="26" t="str">
        <f t="shared" si="7"/>
        <v>SI</v>
      </c>
    </row>
    <row r="12" spans="1:16" x14ac:dyDescent="0.25">
      <c r="A12" s="22" t="s">
        <v>144</v>
      </c>
      <c r="B12" s="36">
        <v>8.5</v>
      </c>
      <c r="C12" s="36">
        <v>10</v>
      </c>
      <c r="D12" s="15">
        <v>100</v>
      </c>
      <c r="E12" s="37">
        <f t="shared" si="0"/>
        <v>10</v>
      </c>
      <c r="F12" s="23">
        <v>9284</v>
      </c>
      <c r="G12" s="24">
        <f t="shared" si="1"/>
        <v>0.90717217119405902</v>
      </c>
      <c r="H12" s="23">
        <v>9284</v>
      </c>
      <c r="I12" s="24">
        <f t="shared" si="2"/>
        <v>0.90717217119405902</v>
      </c>
      <c r="J12" s="23">
        <f t="shared" si="3"/>
        <v>0</v>
      </c>
      <c r="K12" s="24">
        <f t="shared" si="4"/>
        <v>0</v>
      </c>
      <c r="L12" s="35">
        <f>+(G12*30+I12*50+K12*20)*40%</f>
        <v>29.029509478209889</v>
      </c>
      <c r="M12" s="35">
        <v>10.5</v>
      </c>
      <c r="N12" s="25">
        <f t="shared" si="5"/>
        <v>68.03</v>
      </c>
      <c r="O12" s="26">
        <f t="shared" si="6"/>
        <v>5</v>
      </c>
      <c r="P12" s="26" t="str">
        <f t="shared" si="7"/>
        <v>SI</v>
      </c>
    </row>
    <row r="13" spans="1:16" x14ac:dyDescent="0.25">
      <c r="A13" s="22" t="s">
        <v>38</v>
      </c>
      <c r="B13" s="36">
        <v>12</v>
      </c>
      <c r="C13" s="36">
        <v>14</v>
      </c>
      <c r="D13" s="15">
        <v>100</v>
      </c>
      <c r="E13" s="37">
        <f t="shared" si="0"/>
        <v>10</v>
      </c>
      <c r="F13" s="23">
        <v>3712</v>
      </c>
      <c r="G13" s="24">
        <f t="shared" si="1"/>
        <v>0.36271252687121358</v>
      </c>
      <c r="H13" s="23">
        <v>3472</v>
      </c>
      <c r="I13" s="24">
        <f t="shared" si="2"/>
        <v>0.33926128590971272</v>
      </c>
      <c r="J13" s="23">
        <f t="shared" si="3"/>
        <v>240</v>
      </c>
      <c r="K13" s="24">
        <f t="shared" si="4"/>
        <v>6.79886685552408E-2</v>
      </c>
      <c r="L13" s="35">
        <f>+(G13*30+I13*50+K13*20)*40%</f>
        <v>11.681685389090745</v>
      </c>
      <c r="M13" s="35">
        <v>18.5</v>
      </c>
      <c r="N13" s="25">
        <f t="shared" si="5"/>
        <v>66.180000000000007</v>
      </c>
      <c r="O13" s="26">
        <f t="shared" si="6"/>
        <v>6</v>
      </c>
      <c r="P13" s="26" t="str">
        <f t="shared" si="7"/>
        <v>SI</v>
      </c>
    </row>
    <row r="14" spans="1:16" x14ac:dyDescent="0.25">
      <c r="A14" s="22" t="s">
        <v>39</v>
      </c>
      <c r="B14" s="36">
        <v>10</v>
      </c>
      <c r="C14" s="36">
        <v>10.5</v>
      </c>
      <c r="D14" s="15">
        <v>100</v>
      </c>
      <c r="E14" s="37">
        <f t="shared" si="0"/>
        <v>10</v>
      </c>
      <c r="F14" s="23">
        <v>6574</v>
      </c>
      <c r="G14" s="24">
        <f t="shared" si="1"/>
        <v>0.64236857533711156</v>
      </c>
      <c r="H14" s="23">
        <v>4381</v>
      </c>
      <c r="I14" s="24">
        <f t="shared" si="2"/>
        <v>0.42808286105139731</v>
      </c>
      <c r="J14" s="23">
        <f t="shared" si="3"/>
        <v>2193</v>
      </c>
      <c r="K14" s="24">
        <f t="shared" si="4"/>
        <v>0.62124645892351271</v>
      </c>
      <c r="L14" s="35">
        <f>+ROUND((G14*30+I14*50+K14*20)*40%,2)</f>
        <v>21.24</v>
      </c>
      <c r="M14" s="35">
        <v>13</v>
      </c>
      <c r="N14" s="25">
        <f t="shared" si="5"/>
        <v>64.739999999999995</v>
      </c>
      <c r="O14" s="26">
        <f t="shared" si="6"/>
        <v>7</v>
      </c>
      <c r="P14" s="26" t="str">
        <f t="shared" si="7"/>
        <v>SI</v>
      </c>
    </row>
    <row r="15" spans="1:16" x14ac:dyDescent="0.25">
      <c r="A15" s="22" t="s">
        <v>161</v>
      </c>
      <c r="B15" s="36">
        <v>7.5</v>
      </c>
      <c r="C15" s="36">
        <v>6.5</v>
      </c>
      <c r="D15" s="15">
        <v>100</v>
      </c>
      <c r="E15" s="37">
        <f t="shared" si="0"/>
        <v>10</v>
      </c>
      <c r="F15" s="23">
        <v>10234</v>
      </c>
      <c r="G15" s="24">
        <f t="shared" si="1"/>
        <v>1</v>
      </c>
      <c r="H15" s="23">
        <v>10234</v>
      </c>
      <c r="I15" s="24">
        <f t="shared" si="2"/>
        <v>1</v>
      </c>
      <c r="J15" s="23">
        <f t="shared" si="3"/>
        <v>0</v>
      </c>
      <c r="K15" s="24">
        <f t="shared" si="4"/>
        <v>0</v>
      </c>
      <c r="L15" s="35">
        <f>+(G15*30+I15*50+K15*20)*40%</f>
        <v>32</v>
      </c>
      <c r="M15" s="35">
        <v>8</v>
      </c>
      <c r="N15" s="25">
        <f t="shared" si="5"/>
        <v>64</v>
      </c>
      <c r="O15" s="26">
        <f t="shared" si="6"/>
        <v>8</v>
      </c>
      <c r="P15" s="26" t="str">
        <f t="shared" si="7"/>
        <v>SI</v>
      </c>
    </row>
    <row r="16" spans="1:16" x14ac:dyDescent="0.25">
      <c r="A16" s="22" t="s">
        <v>41</v>
      </c>
      <c r="B16" s="36">
        <v>13</v>
      </c>
      <c r="C16" s="36">
        <v>13.5</v>
      </c>
      <c r="D16" s="15">
        <v>100</v>
      </c>
      <c r="E16" s="37">
        <f t="shared" si="0"/>
        <v>10</v>
      </c>
      <c r="F16" s="23">
        <v>3605</v>
      </c>
      <c r="G16" s="24">
        <f t="shared" si="1"/>
        <v>0.35225718194254446</v>
      </c>
      <c r="H16" s="23">
        <v>3605</v>
      </c>
      <c r="I16" s="24">
        <f t="shared" si="2"/>
        <v>0.35225718194254446</v>
      </c>
      <c r="J16" s="23">
        <f t="shared" si="3"/>
        <v>0</v>
      </c>
      <c r="K16" s="24">
        <f t="shared" si="4"/>
        <v>0</v>
      </c>
      <c r="L16" s="35">
        <f>+ROUND((G16*30+I16*50+K16*20)*40%,2)</f>
        <v>11.27</v>
      </c>
      <c r="M16" s="35">
        <v>16</v>
      </c>
      <c r="N16" s="25">
        <f t="shared" si="5"/>
        <v>63.77</v>
      </c>
      <c r="O16" s="26">
        <f t="shared" si="6"/>
        <v>9</v>
      </c>
      <c r="P16" s="26" t="str">
        <f t="shared" si="7"/>
        <v>SI</v>
      </c>
    </row>
    <row r="17" spans="1:16" x14ac:dyDescent="0.25">
      <c r="A17" s="22" t="s">
        <v>43</v>
      </c>
      <c r="B17" s="36">
        <v>12</v>
      </c>
      <c r="C17" s="36">
        <v>11</v>
      </c>
      <c r="D17" s="15">
        <v>100</v>
      </c>
      <c r="E17" s="37">
        <f t="shared" si="0"/>
        <v>10</v>
      </c>
      <c r="F17" s="23">
        <v>4932</v>
      </c>
      <c r="G17" s="24">
        <f t="shared" si="1"/>
        <v>0.48192300175884306</v>
      </c>
      <c r="H17" s="23">
        <v>4932</v>
      </c>
      <c r="I17" s="24">
        <f t="shared" si="2"/>
        <v>0.48192300175884306</v>
      </c>
      <c r="J17" s="23">
        <f t="shared" si="3"/>
        <v>0</v>
      </c>
      <c r="K17" s="24">
        <f t="shared" si="4"/>
        <v>0</v>
      </c>
      <c r="L17" s="35">
        <f>+ROUND((G17*30+I17*50+K17*20)*40%,2)</f>
        <v>15.42</v>
      </c>
      <c r="M17" s="35">
        <v>14</v>
      </c>
      <c r="N17" s="25">
        <f t="shared" si="5"/>
        <v>62.42</v>
      </c>
      <c r="O17" s="26">
        <f t="shared" si="6"/>
        <v>10.5</v>
      </c>
      <c r="P17" s="26" t="str">
        <f t="shared" si="7"/>
        <v>SI</v>
      </c>
    </row>
    <row r="18" spans="1:16" x14ac:dyDescent="0.25">
      <c r="A18" s="22" t="s">
        <v>145</v>
      </c>
      <c r="B18" s="36">
        <v>9.5</v>
      </c>
      <c r="C18" s="36">
        <v>8.5</v>
      </c>
      <c r="D18" s="15">
        <v>100</v>
      </c>
      <c r="E18" s="37">
        <f t="shared" si="0"/>
        <v>10</v>
      </c>
      <c r="F18" s="23">
        <v>7170</v>
      </c>
      <c r="G18" s="24">
        <f t="shared" si="1"/>
        <v>0.70060582372483882</v>
      </c>
      <c r="H18" s="23">
        <v>7170</v>
      </c>
      <c r="I18" s="24">
        <f t="shared" si="2"/>
        <v>0.70060582372483882</v>
      </c>
      <c r="J18" s="23">
        <f t="shared" si="3"/>
        <v>0</v>
      </c>
      <c r="K18" s="24">
        <f t="shared" si="4"/>
        <v>0</v>
      </c>
      <c r="L18" s="35">
        <f>+ROUND((G18*30+I18*50+K18*20)*40%,2)</f>
        <v>22.42</v>
      </c>
      <c r="M18" s="35">
        <v>12</v>
      </c>
      <c r="N18" s="25">
        <f t="shared" si="5"/>
        <v>62.42</v>
      </c>
      <c r="O18" s="26">
        <f t="shared" si="6"/>
        <v>10.5</v>
      </c>
      <c r="P18" s="26" t="str">
        <f t="shared" si="7"/>
        <v>SI</v>
      </c>
    </row>
    <row r="19" spans="1:16" x14ac:dyDescent="0.25">
      <c r="A19" s="22" t="s">
        <v>45</v>
      </c>
      <c r="B19" s="36">
        <v>9.5</v>
      </c>
      <c r="C19" s="36">
        <v>12.5</v>
      </c>
      <c r="D19" s="15">
        <v>100</v>
      </c>
      <c r="E19" s="37">
        <f t="shared" si="0"/>
        <v>10</v>
      </c>
      <c r="F19" s="23">
        <v>4695</v>
      </c>
      <c r="G19" s="24">
        <f t="shared" si="1"/>
        <v>0.45876490130936093</v>
      </c>
      <c r="H19" s="23">
        <v>4194</v>
      </c>
      <c r="I19" s="24">
        <f t="shared" si="2"/>
        <v>0.40981043580222787</v>
      </c>
      <c r="J19" s="23">
        <f t="shared" si="3"/>
        <v>501</v>
      </c>
      <c r="K19" s="24">
        <f t="shared" si="4"/>
        <v>0.14192634560906517</v>
      </c>
      <c r="L19" s="35">
        <f>+ROUND((G19*30+I19*50+K19*20)*40%,2)</f>
        <v>14.84</v>
      </c>
      <c r="M19" s="35">
        <v>14.5</v>
      </c>
      <c r="N19" s="25">
        <f t="shared" si="5"/>
        <v>61.34</v>
      </c>
      <c r="O19" s="26">
        <f t="shared" si="6"/>
        <v>12</v>
      </c>
      <c r="P19" s="26" t="str">
        <f t="shared" si="7"/>
        <v>SI</v>
      </c>
    </row>
    <row r="20" spans="1:16" x14ac:dyDescent="0.25">
      <c r="A20" s="22" t="s">
        <v>44</v>
      </c>
      <c r="B20" s="36">
        <v>7</v>
      </c>
      <c r="C20" s="36">
        <v>3.5</v>
      </c>
      <c r="D20" s="15">
        <v>100</v>
      </c>
      <c r="E20" s="37">
        <f t="shared" si="0"/>
        <v>10</v>
      </c>
      <c r="F20" s="23">
        <v>9922</v>
      </c>
      <c r="G20" s="24">
        <f t="shared" si="1"/>
        <v>0.96951338675004883</v>
      </c>
      <c r="H20" s="23">
        <v>9922</v>
      </c>
      <c r="I20" s="24">
        <f t="shared" si="2"/>
        <v>0.96951338675004883</v>
      </c>
      <c r="J20" s="23">
        <f t="shared" si="3"/>
        <v>0</v>
      </c>
      <c r="K20" s="24">
        <f t="shared" si="4"/>
        <v>0</v>
      </c>
      <c r="L20" s="35">
        <f>+(G20*30+I20*50+K20*20)*40%</f>
        <v>31.024428376001563</v>
      </c>
      <c r="M20" s="35">
        <v>9.5</v>
      </c>
      <c r="N20" s="25">
        <f t="shared" si="5"/>
        <v>61.02</v>
      </c>
      <c r="O20" s="26">
        <f t="shared" si="6"/>
        <v>13</v>
      </c>
      <c r="P20" s="26" t="str">
        <f t="shared" si="7"/>
        <v>SI</v>
      </c>
    </row>
    <row r="21" spans="1:16" x14ac:dyDescent="0.25">
      <c r="A21" s="22" t="s">
        <v>146</v>
      </c>
      <c r="B21" s="36">
        <v>11.5</v>
      </c>
      <c r="C21" s="36">
        <v>8.5</v>
      </c>
      <c r="D21" s="15">
        <v>100</v>
      </c>
      <c r="E21" s="37">
        <f t="shared" si="0"/>
        <v>10</v>
      </c>
      <c r="F21" s="23">
        <v>5466</v>
      </c>
      <c r="G21" s="24">
        <f t="shared" si="1"/>
        <v>0.53410201289818249</v>
      </c>
      <c r="H21" s="23">
        <v>5466</v>
      </c>
      <c r="I21" s="24">
        <f t="shared" si="2"/>
        <v>0.53410201289818249</v>
      </c>
      <c r="J21" s="23">
        <f t="shared" si="3"/>
        <v>0</v>
      </c>
      <c r="K21" s="24">
        <f t="shared" si="4"/>
        <v>0</v>
      </c>
      <c r="L21" s="35">
        <f>+(G21*30+I21*50+K21*20)*40%</f>
        <v>17.09126441274184</v>
      </c>
      <c r="M21" s="35">
        <v>13.5</v>
      </c>
      <c r="N21" s="25">
        <f t="shared" si="5"/>
        <v>60.59</v>
      </c>
      <c r="O21" s="26">
        <f t="shared" si="6"/>
        <v>14</v>
      </c>
      <c r="P21" s="26" t="str">
        <f t="shared" si="7"/>
        <v>SI</v>
      </c>
    </row>
    <row r="22" spans="1:16" x14ac:dyDescent="0.25">
      <c r="A22" s="22" t="s">
        <v>48</v>
      </c>
      <c r="B22" s="36">
        <v>13</v>
      </c>
      <c r="C22" s="36">
        <v>12.5</v>
      </c>
      <c r="D22" s="15">
        <v>100</v>
      </c>
      <c r="E22" s="37">
        <f t="shared" si="0"/>
        <v>10</v>
      </c>
      <c r="F22" s="23">
        <v>3697</v>
      </c>
      <c r="G22" s="24">
        <f t="shared" si="1"/>
        <v>0.36124682431111982</v>
      </c>
      <c r="H22" s="23">
        <v>3697</v>
      </c>
      <c r="I22" s="24">
        <f t="shared" si="2"/>
        <v>0.36124682431111982</v>
      </c>
      <c r="J22" s="23">
        <f t="shared" si="3"/>
        <v>0</v>
      </c>
      <c r="K22" s="24">
        <f t="shared" si="4"/>
        <v>0</v>
      </c>
      <c r="L22" s="35">
        <f t="shared" ref="L22:L45" si="8">+ROUND((G22*30+I22*50+K22*20)*40%,2)</f>
        <v>11.56</v>
      </c>
      <c r="M22" s="35">
        <v>13.5</v>
      </c>
      <c r="N22" s="25">
        <f t="shared" si="5"/>
        <v>60.56</v>
      </c>
      <c r="O22" s="26">
        <f t="shared" si="6"/>
        <v>15</v>
      </c>
      <c r="P22" s="26" t="str">
        <f t="shared" si="7"/>
        <v>SI</v>
      </c>
    </row>
    <row r="23" spans="1:16" x14ac:dyDescent="0.25">
      <c r="A23" s="22" t="s">
        <v>51</v>
      </c>
      <c r="B23" s="36">
        <v>11</v>
      </c>
      <c r="C23" s="36">
        <v>13</v>
      </c>
      <c r="D23" s="15">
        <v>100</v>
      </c>
      <c r="E23" s="37">
        <f t="shared" si="0"/>
        <v>10</v>
      </c>
      <c r="F23" s="23">
        <v>3753</v>
      </c>
      <c r="G23" s="24">
        <f t="shared" si="1"/>
        <v>0.36671878053547002</v>
      </c>
      <c r="H23" s="23">
        <v>3753</v>
      </c>
      <c r="I23" s="24">
        <f t="shared" si="2"/>
        <v>0.36671878053547002</v>
      </c>
      <c r="J23" s="23">
        <f t="shared" si="3"/>
        <v>0</v>
      </c>
      <c r="K23" s="24">
        <f t="shared" si="4"/>
        <v>0</v>
      </c>
      <c r="L23" s="35">
        <f t="shared" si="8"/>
        <v>11.74</v>
      </c>
      <c r="M23" s="35">
        <v>14</v>
      </c>
      <c r="N23" s="25">
        <f t="shared" si="5"/>
        <v>59.74</v>
      </c>
      <c r="O23" s="26">
        <f t="shared" si="6"/>
        <v>16</v>
      </c>
      <c r="P23" s="26" t="str">
        <f t="shared" si="7"/>
        <v>SI</v>
      </c>
    </row>
    <row r="24" spans="1:16" x14ac:dyDescent="0.25">
      <c r="A24" s="22" t="s">
        <v>50</v>
      </c>
      <c r="B24" s="36">
        <v>12</v>
      </c>
      <c r="C24" s="36">
        <v>7.5</v>
      </c>
      <c r="D24" s="15">
        <v>100</v>
      </c>
      <c r="E24" s="37">
        <f t="shared" si="0"/>
        <v>10</v>
      </c>
      <c r="F24" s="23">
        <v>6116</v>
      </c>
      <c r="G24" s="24">
        <f t="shared" si="1"/>
        <v>0.59761579050224745</v>
      </c>
      <c r="H24" s="23">
        <v>6116</v>
      </c>
      <c r="I24" s="24">
        <f t="shared" si="2"/>
        <v>0.59761579050224745</v>
      </c>
      <c r="J24" s="23">
        <f t="shared" si="3"/>
        <v>0</v>
      </c>
      <c r="K24" s="24">
        <f t="shared" si="4"/>
        <v>0</v>
      </c>
      <c r="L24" s="35">
        <f t="shared" si="8"/>
        <v>19.12</v>
      </c>
      <c r="M24" s="35">
        <v>11</v>
      </c>
      <c r="N24" s="25">
        <f t="shared" si="5"/>
        <v>59.62</v>
      </c>
      <c r="O24" s="26">
        <f t="shared" si="6"/>
        <v>17</v>
      </c>
      <c r="P24" s="26" t="str">
        <f t="shared" si="7"/>
        <v>SI</v>
      </c>
    </row>
    <row r="25" spans="1:16" x14ac:dyDescent="0.25">
      <c r="A25" s="22" t="s">
        <v>162</v>
      </c>
      <c r="B25" s="36">
        <v>11</v>
      </c>
      <c r="C25" s="36">
        <v>12.5</v>
      </c>
      <c r="D25" s="15">
        <v>100</v>
      </c>
      <c r="E25" s="37">
        <f t="shared" si="0"/>
        <v>10</v>
      </c>
      <c r="F25" s="23">
        <v>3431</v>
      </c>
      <c r="G25" s="24">
        <f t="shared" si="1"/>
        <v>0.33525503224545633</v>
      </c>
      <c r="H25" s="23">
        <v>3431</v>
      </c>
      <c r="I25" s="24">
        <f t="shared" si="2"/>
        <v>0.33525503224545633</v>
      </c>
      <c r="J25" s="23">
        <f t="shared" si="3"/>
        <v>0</v>
      </c>
      <c r="K25" s="24">
        <f t="shared" si="4"/>
        <v>0</v>
      </c>
      <c r="L25" s="35">
        <f t="shared" si="8"/>
        <v>10.73</v>
      </c>
      <c r="M25" s="35">
        <v>15</v>
      </c>
      <c r="N25" s="25">
        <f t="shared" si="5"/>
        <v>59.23</v>
      </c>
      <c r="O25" s="26">
        <f t="shared" si="6"/>
        <v>18</v>
      </c>
      <c r="P25" s="26" t="str">
        <f t="shared" si="7"/>
        <v>SI</v>
      </c>
    </row>
    <row r="26" spans="1:16" x14ac:dyDescent="0.25">
      <c r="A26" s="22" t="s">
        <v>52</v>
      </c>
      <c r="B26" s="36">
        <v>8</v>
      </c>
      <c r="C26" s="36">
        <v>6.5</v>
      </c>
      <c r="D26" s="15">
        <v>100</v>
      </c>
      <c r="E26" s="37">
        <f t="shared" si="0"/>
        <v>10</v>
      </c>
      <c r="F26" s="23">
        <v>7610</v>
      </c>
      <c r="G26" s="24">
        <f t="shared" si="1"/>
        <v>0.74359976548759044</v>
      </c>
      <c r="H26" s="23">
        <v>7610</v>
      </c>
      <c r="I26" s="24">
        <f t="shared" si="2"/>
        <v>0.74359976548759044</v>
      </c>
      <c r="J26" s="23">
        <f t="shared" si="3"/>
        <v>0</v>
      </c>
      <c r="K26" s="24">
        <f t="shared" si="4"/>
        <v>0</v>
      </c>
      <c r="L26" s="35">
        <f t="shared" si="8"/>
        <v>23.8</v>
      </c>
      <c r="M26" s="35">
        <v>10.5</v>
      </c>
      <c r="N26" s="25">
        <f t="shared" si="5"/>
        <v>58.8</v>
      </c>
      <c r="O26" s="26">
        <f t="shared" si="6"/>
        <v>19</v>
      </c>
      <c r="P26" s="26" t="str">
        <f t="shared" si="7"/>
        <v>SI</v>
      </c>
    </row>
    <row r="27" spans="1:16" x14ac:dyDescent="0.25">
      <c r="A27" s="22" t="s">
        <v>53</v>
      </c>
      <c r="B27" s="36">
        <v>12</v>
      </c>
      <c r="C27" s="36">
        <v>12</v>
      </c>
      <c r="D27" s="15">
        <v>100</v>
      </c>
      <c r="E27" s="37">
        <f t="shared" si="0"/>
        <v>10</v>
      </c>
      <c r="F27" s="23">
        <v>4649</v>
      </c>
      <c r="G27" s="24">
        <f t="shared" si="1"/>
        <v>0.45427008012507331</v>
      </c>
      <c r="H27" s="23">
        <v>4016</v>
      </c>
      <c r="I27" s="24">
        <f t="shared" si="2"/>
        <v>0.39241743208911473</v>
      </c>
      <c r="J27" s="23">
        <f t="shared" si="3"/>
        <v>633</v>
      </c>
      <c r="K27" s="24">
        <f t="shared" si="4"/>
        <v>0.17932011331444758</v>
      </c>
      <c r="L27" s="35">
        <f t="shared" si="8"/>
        <v>14.73</v>
      </c>
      <c r="M27" s="35">
        <v>10</v>
      </c>
      <c r="N27" s="25">
        <f t="shared" si="5"/>
        <v>58.73</v>
      </c>
      <c r="O27" s="26">
        <f t="shared" si="6"/>
        <v>20</v>
      </c>
      <c r="P27" s="26" t="str">
        <f t="shared" si="7"/>
        <v>SI</v>
      </c>
    </row>
    <row r="28" spans="1:16" x14ac:dyDescent="0.25">
      <c r="A28" s="22" t="s">
        <v>163</v>
      </c>
      <c r="B28" s="36">
        <v>7</v>
      </c>
      <c r="C28" s="36">
        <v>8</v>
      </c>
      <c r="D28" s="15">
        <v>100</v>
      </c>
      <c r="E28" s="37">
        <f t="shared" si="0"/>
        <v>10</v>
      </c>
      <c r="F28" s="23">
        <v>6634</v>
      </c>
      <c r="G28" s="24">
        <f t="shared" si="1"/>
        <v>0.64823138557748683</v>
      </c>
      <c r="H28" s="23">
        <v>6634</v>
      </c>
      <c r="I28" s="24">
        <f t="shared" si="2"/>
        <v>0.64823138557748683</v>
      </c>
      <c r="J28" s="23">
        <f t="shared" si="3"/>
        <v>0</v>
      </c>
      <c r="K28" s="24">
        <f t="shared" si="4"/>
        <v>0</v>
      </c>
      <c r="L28" s="35">
        <f t="shared" si="8"/>
        <v>20.74</v>
      </c>
      <c r="M28" s="35">
        <v>12</v>
      </c>
      <c r="N28" s="25">
        <f t="shared" si="5"/>
        <v>57.74</v>
      </c>
      <c r="O28" s="26">
        <f t="shared" si="6"/>
        <v>21</v>
      </c>
      <c r="P28" s="26" t="str">
        <f t="shared" si="7"/>
        <v>SI</v>
      </c>
    </row>
    <row r="29" spans="1:16" x14ac:dyDescent="0.25">
      <c r="A29" s="22" t="s">
        <v>61</v>
      </c>
      <c r="B29" s="36">
        <v>9</v>
      </c>
      <c r="C29" s="36">
        <v>9</v>
      </c>
      <c r="D29" s="15">
        <v>100</v>
      </c>
      <c r="E29" s="37">
        <f t="shared" si="0"/>
        <v>10</v>
      </c>
      <c r="F29" s="23">
        <v>6116</v>
      </c>
      <c r="G29" s="24">
        <f t="shared" si="1"/>
        <v>0.59761579050224745</v>
      </c>
      <c r="H29" s="23">
        <v>6116</v>
      </c>
      <c r="I29" s="24">
        <f t="shared" si="2"/>
        <v>0.59761579050224745</v>
      </c>
      <c r="J29" s="23">
        <f t="shared" si="3"/>
        <v>0</v>
      </c>
      <c r="K29" s="24">
        <f t="shared" si="4"/>
        <v>0</v>
      </c>
      <c r="L29" s="35">
        <f t="shared" si="8"/>
        <v>19.12</v>
      </c>
      <c r="M29" s="35">
        <v>10</v>
      </c>
      <c r="N29" s="25">
        <f t="shared" si="5"/>
        <v>57.12</v>
      </c>
      <c r="O29" s="26">
        <f t="shared" si="6"/>
        <v>22</v>
      </c>
      <c r="P29" s="26" t="str">
        <f t="shared" si="7"/>
        <v>SI</v>
      </c>
    </row>
    <row r="30" spans="1:16" x14ac:dyDescent="0.25">
      <c r="A30" s="22" t="s">
        <v>164</v>
      </c>
      <c r="B30" s="36">
        <v>8.5</v>
      </c>
      <c r="C30" s="36">
        <v>4</v>
      </c>
      <c r="D30" s="15">
        <v>100</v>
      </c>
      <c r="E30" s="37">
        <f t="shared" si="0"/>
        <v>10</v>
      </c>
      <c r="F30" s="23">
        <v>6943</v>
      </c>
      <c r="G30" s="24">
        <f t="shared" si="1"/>
        <v>0.67842485831541921</v>
      </c>
      <c r="H30" s="23">
        <v>5663</v>
      </c>
      <c r="I30" s="24">
        <f t="shared" si="2"/>
        <v>0.55335157318741446</v>
      </c>
      <c r="J30" s="23">
        <f t="shared" si="3"/>
        <v>1280</v>
      </c>
      <c r="K30" s="24">
        <f t="shared" si="4"/>
        <v>0.36260623229461758</v>
      </c>
      <c r="L30" s="35">
        <f t="shared" si="8"/>
        <v>22.11</v>
      </c>
      <c r="M30" s="35">
        <v>12.5</v>
      </c>
      <c r="N30" s="25">
        <f t="shared" si="5"/>
        <v>57.11</v>
      </c>
      <c r="O30" s="26">
        <f t="shared" si="6"/>
        <v>23</v>
      </c>
      <c r="P30" s="26" t="str">
        <f t="shared" si="7"/>
        <v>SI</v>
      </c>
    </row>
    <row r="31" spans="1:16" x14ac:dyDescent="0.25">
      <c r="A31" s="22" t="s">
        <v>64</v>
      </c>
      <c r="B31" s="36">
        <v>12</v>
      </c>
      <c r="C31" s="36">
        <v>13.5</v>
      </c>
      <c r="D31" s="15">
        <v>100</v>
      </c>
      <c r="E31" s="37">
        <f t="shared" si="0"/>
        <v>10</v>
      </c>
      <c r="F31" s="23">
        <v>2518</v>
      </c>
      <c r="G31" s="24">
        <f t="shared" si="1"/>
        <v>0.24604260308774673</v>
      </c>
      <c r="H31" s="23">
        <v>2518</v>
      </c>
      <c r="I31" s="24">
        <f t="shared" si="2"/>
        <v>0.24604260308774673</v>
      </c>
      <c r="J31" s="23">
        <f t="shared" si="3"/>
        <v>0</v>
      </c>
      <c r="K31" s="24">
        <f t="shared" si="4"/>
        <v>0</v>
      </c>
      <c r="L31" s="35">
        <f t="shared" si="8"/>
        <v>7.87</v>
      </c>
      <c r="M31" s="35">
        <v>13.5</v>
      </c>
      <c r="N31" s="25">
        <f t="shared" si="5"/>
        <v>56.87</v>
      </c>
      <c r="O31" s="26">
        <f t="shared" si="6"/>
        <v>24</v>
      </c>
      <c r="P31" s="26" t="str">
        <f t="shared" si="7"/>
        <v>SI</v>
      </c>
    </row>
    <row r="32" spans="1:16" x14ac:dyDescent="0.25">
      <c r="A32" s="22" t="s">
        <v>62</v>
      </c>
      <c r="B32" s="36">
        <v>11</v>
      </c>
      <c r="C32" s="36">
        <v>8</v>
      </c>
      <c r="D32" s="15">
        <v>100</v>
      </c>
      <c r="E32" s="37">
        <f t="shared" si="0"/>
        <v>10</v>
      </c>
      <c r="F32" s="23">
        <v>5539</v>
      </c>
      <c r="G32" s="24">
        <f t="shared" si="1"/>
        <v>0.54123509869063902</v>
      </c>
      <c r="H32" s="23">
        <v>5539</v>
      </c>
      <c r="I32" s="24">
        <f t="shared" si="2"/>
        <v>0.54123509869063902</v>
      </c>
      <c r="J32" s="23">
        <f t="shared" si="3"/>
        <v>0</v>
      </c>
      <c r="K32" s="24">
        <f t="shared" si="4"/>
        <v>0</v>
      </c>
      <c r="L32" s="35">
        <f t="shared" si="8"/>
        <v>17.32</v>
      </c>
      <c r="M32" s="35">
        <v>10.5</v>
      </c>
      <c r="N32" s="25">
        <f t="shared" si="5"/>
        <v>56.82</v>
      </c>
      <c r="O32" s="26">
        <f t="shared" si="6"/>
        <v>25</v>
      </c>
      <c r="P32" s="26" t="str">
        <f t="shared" si="7"/>
        <v>SI</v>
      </c>
    </row>
    <row r="33" spans="1:16" x14ac:dyDescent="0.25">
      <c r="A33" s="22" t="s">
        <v>63</v>
      </c>
      <c r="B33" s="36">
        <v>9.5</v>
      </c>
      <c r="C33" s="36">
        <v>9</v>
      </c>
      <c r="D33" s="15">
        <v>100</v>
      </c>
      <c r="E33" s="37">
        <f t="shared" si="0"/>
        <v>10</v>
      </c>
      <c r="F33" s="23">
        <v>6149</v>
      </c>
      <c r="G33" s="24">
        <f t="shared" si="1"/>
        <v>0.60084033613445376</v>
      </c>
      <c r="H33" s="23">
        <v>6149</v>
      </c>
      <c r="I33" s="24">
        <f t="shared" si="2"/>
        <v>0.60084033613445376</v>
      </c>
      <c r="J33" s="23">
        <f t="shared" si="3"/>
        <v>0</v>
      </c>
      <c r="K33" s="24">
        <f t="shared" si="4"/>
        <v>0</v>
      </c>
      <c r="L33" s="35">
        <f t="shared" si="8"/>
        <v>19.23</v>
      </c>
      <c r="M33" s="35">
        <v>9</v>
      </c>
      <c r="N33" s="25">
        <f t="shared" si="5"/>
        <v>56.73</v>
      </c>
      <c r="O33" s="26">
        <f t="shared" si="6"/>
        <v>26</v>
      </c>
      <c r="P33" s="26" t="str">
        <f t="shared" si="7"/>
        <v>SI</v>
      </c>
    </row>
    <row r="34" spans="1:16" x14ac:dyDescent="0.25">
      <c r="A34" s="22" t="s">
        <v>65</v>
      </c>
      <c r="B34" s="36">
        <v>10</v>
      </c>
      <c r="C34" s="36">
        <v>7</v>
      </c>
      <c r="D34" s="15">
        <v>100</v>
      </c>
      <c r="E34" s="37">
        <f t="shared" si="0"/>
        <v>10</v>
      </c>
      <c r="F34" s="23">
        <v>6178</v>
      </c>
      <c r="G34" s="24">
        <f t="shared" si="1"/>
        <v>0.60367402775063517</v>
      </c>
      <c r="H34" s="23">
        <v>6178</v>
      </c>
      <c r="I34" s="24">
        <f t="shared" si="2"/>
        <v>0.60367402775063517</v>
      </c>
      <c r="J34" s="23">
        <f t="shared" si="3"/>
        <v>0</v>
      </c>
      <c r="K34" s="24">
        <f t="shared" si="4"/>
        <v>0</v>
      </c>
      <c r="L34" s="35">
        <f t="shared" si="8"/>
        <v>19.32</v>
      </c>
      <c r="M34" s="35">
        <v>10</v>
      </c>
      <c r="N34" s="25">
        <f t="shared" si="5"/>
        <v>56.32</v>
      </c>
      <c r="O34" s="26">
        <f t="shared" si="6"/>
        <v>27</v>
      </c>
      <c r="P34" s="26" t="str">
        <f t="shared" si="7"/>
        <v>SI</v>
      </c>
    </row>
    <row r="35" spans="1:16" x14ac:dyDescent="0.25">
      <c r="A35" s="22" t="s">
        <v>68</v>
      </c>
      <c r="B35" s="36">
        <v>8.5</v>
      </c>
      <c r="C35" s="36">
        <v>12.5</v>
      </c>
      <c r="D35" s="15">
        <v>100</v>
      </c>
      <c r="E35" s="37">
        <f t="shared" si="0"/>
        <v>10</v>
      </c>
      <c r="F35" s="23">
        <v>4919</v>
      </c>
      <c r="G35" s="24">
        <f t="shared" si="1"/>
        <v>0.48065272620676175</v>
      </c>
      <c r="H35" s="23">
        <v>4919</v>
      </c>
      <c r="I35" s="24">
        <f t="shared" si="2"/>
        <v>0.48065272620676175</v>
      </c>
      <c r="J35" s="23">
        <f t="shared" si="3"/>
        <v>0</v>
      </c>
      <c r="K35" s="24">
        <f t="shared" si="4"/>
        <v>0</v>
      </c>
      <c r="L35" s="35">
        <f t="shared" si="8"/>
        <v>15.38</v>
      </c>
      <c r="M35" s="35">
        <v>9.5</v>
      </c>
      <c r="N35" s="25">
        <f t="shared" si="5"/>
        <v>55.88</v>
      </c>
      <c r="O35" s="26">
        <f t="shared" si="6"/>
        <v>28</v>
      </c>
      <c r="P35" s="26" t="str">
        <f t="shared" si="7"/>
        <v>SI</v>
      </c>
    </row>
    <row r="36" spans="1:16" x14ac:dyDescent="0.25">
      <c r="A36" s="22" t="s">
        <v>69</v>
      </c>
      <c r="B36" s="36">
        <v>8</v>
      </c>
      <c r="C36" s="36">
        <v>5.5</v>
      </c>
      <c r="D36" s="15">
        <v>100</v>
      </c>
      <c r="E36" s="37">
        <f t="shared" si="0"/>
        <v>10</v>
      </c>
      <c r="F36" s="23">
        <v>5978</v>
      </c>
      <c r="G36" s="24">
        <f t="shared" si="1"/>
        <v>0.58413132694938441</v>
      </c>
      <c r="H36" s="23">
        <v>5978</v>
      </c>
      <c r="I36" s="24">
        <f t="shared" si="2"/>
        <v>0.58413132694938441</v>
      </c>
      <c r="J36" s="23">
        <f t="shared" si="3"/>
        <v>0</v>
      </c>
      <c r="K36" s="24">
        <f t="shared" si="4"/>
        <v>0</v>
      </c>
      <c r="L36" s="35">
        <f t="shared" si="8"/>
        <v>18.690000000000001</v>
      </c>
      <c r="M36" s="35">
        <v>13.5</v>
      </c>
      <c r="N36" s="25">
        <f t="shared" si="5"/>
        <v>55.69</v>
      </c>
      <c r="O36" s="26">
        <f t="shared" si="6"/>
        <v>29</v>
      </c>
      <c r="P36" s="26" t="str">
        <f t="shared" si="7"/>
        <v>SI</v>
      </c>
    </row>
    <row r="37" spans="1:16" x14ac:dyDescent="0.25">
      <c r="A37" s="22" t="s">
        <v>70</v>
      </c>
      <c r="B37" s="36">
        <v>8.5</v>
      </c>
      <c r="C37" s="36">
        <v>6.5</v>
      </c>
      <c r="D37" s="15">
        <v>100</v>
      </c>
      <c r="E37" s="37">
        <f t="shared" si="0"/>
        <v>10</v>
      </c>
      <c r="F37" s="23">
        <v>6178</v>
      </c>
      <c r="G37" s="24">
        <f t="shared" si="1"/>
        <v>0.60367402775063517</v>
      </c>
      <c r="H37" s="23">
        <v>4566</v>
      </c>
      <c r="I37" s="24">
        <f t="shared" si="2"/>
        <v>0.44615985929255425</v>
      </c>
      <c r="J37" s="23">
        <f t="shared" si="3"/>
        <v>1612</v>
      </c>
      <c r="K37" s="24">
        <f t="shared" si="4"/>
        <v>0.45665722379603402</v>
      </c>
      <c r="L37" s="35">
        <f t="shared" si="8"/>
        <v>19.82</v>
      </c>
      <c r="M37" s="35">
        <v>10.5</v>
      </c>
      <c r="N37" s="25">
        <f t="shared" si="5"/>
        <v>55.32</v>
      </c>
      <c r="O37" s="26">
        <f t="shared" si="6"/>
        <v>30</v>
      </c>
      <c r="P37" s="26" t="str">
        <f t="shared" si="7"/>
        <v>SI</v>
      </c>
    </row>
    <row r="38" spans="1:16" x14ac:dyDescent="0.25">
      <c r="A38" s="22" t="s">
        <v>165</v>
      </c>
      <c r="B38" s="36">
        <v>7</v>
      </c>
      <c r="C38" s="36">
        <v>7.5</v>
      </c>
      <c r="D38" s="15">
        <v>100</v>
      </c>
      <c r="E38" s="37">
        <f t="shared" si="0"/>
        <v>10</v>
      </c>
      <c r="F38" s="23">
        <v>6149</v>
      </c>
      <c r="G38" s="24">
        <f t="shared" si="1"/>
        <v>0.60084033613445376</v>
      </c>
      <c r="H38" s="23">
        <v>6149</v>
      </c>
      <c r="I38" s="24">
        <f t="shared" si="2"/>
        <v>0.60084033613445376</v>
      </c>
      <c r="J38" s="23">
        <f t="shared" si="3"/>
        <v>0</v>
      </c>
      <c r="K38" s="24">
        <f t="shared" si="4"/>
        <v>0</v>
      </c>
      <c r="L38" s="35">
        <f t="shared" si="8"/>
        <v>19.23</v>
      </c>
      <c r="M38" s="35">
        <v>11</v>
      </c>
      <c r="N38" s="25">
        <f t="shared" si="5"/>
        <v>54.73</v>
      </c>
      <c r="O38" s="26">
        <f t="shared" si="6"/>
        <v>31</v>
      </c>
      <c r="P38" s="26" t="str">
        <f t="shared" si="7"/>
        <v>SI</v>
      </c>
    </row>
    <row r="39" spans="1:16" x14ac:dyDescent="0.25">
      <c r="A39" s="22" t="s">
        <v>73</v>
      </c>
      <c r="B39" s="36">
        <v>8</v>
      </c>
      <c r="C39" s="36">
        <v>9.5</v>
      </c>
      <c r="D39" s="15">
        <v>100</v>
      </c>
      <c r="E39" s="37">
        <f t="shared" si="0"/>
        <v>10</v>
      </c>
      <c r="F39" s="23">
        <v>5958</v>
      </c>
      <c r="G39" s="24">
        <f t="shared" si="1"/>
        <v>0.58217705686925936</v>
      </c>
      <c r="H39" s="23">
        <v>5958</v>
      </c>
      <c r="I39" s="24">
        <f t="shared" si="2"/>
        <v>0.58217705686925936</v>
      </c>
      <c r="J39" s="23">
        <f t="shared" si="3"/>
        <v>0</v>
      </c>
      <c r="K39" s="24">
        <f t="shared" si="4"/>
        <v>0</v>
      </c>
      <c r="L39" s="35">
        <f t="shared" si="8"/>
        <v>18.63</v>
      </c>
      <c r="M39" s="35">
        <v>8</v>
      </c>
      <c r="N39" s="25">
        <f t="shared" si="5"/>
        <v>54.13</v>
      </c>
      <c r="O39" s="26">
        <f t="shared" si="6"/>
        <v>32</v>
      </c>
      <c r="P39" s="26" t="str">
        <f t="shared" si="7"/>
        <v>SI</v>
      </c>
    </row>
    <row r="40" spans="1:16" x14ac:dyDescent="0.25">
      <c r="A40" s="22" t="s">
        <v>166</v>
      </c>
      <c r="B40" s="36">
        <v>6</v>
      </c>
      <c r="C40" s="36">
        <v>6</v>
      </c>
      <c r="D40" s="15">
        <v>100</v>
      </c>
      <c r="E40" s="37">
        <f t="shared" si="0"/>
        <v>10</v>
      </c>
      <c r="F40" s="23">
        <v>6454</v>
      </c>
      <c r="G40" s="24">
        <f t="shared" si="1"/>
        <v>0.63064295485636113</v>
      </c>
      <c r="H40" s="23">
        <v>6454</v>
      </c>
      <c r="I40" s="24">
        <f t="shared" si="2"/>
        <v>0.63064295485636113</v>
      </c>
      <c r="J40" s="23">
        <f t="shared" si="3"/>
        <v>0</v>
      </c>
      <c r="K40" s="24">
        <f t="shared" si="4"/>
        <v>0</v>
      </c>
      <c r="L40" s="35">
        <f t="shared" si="8"/>
        <v>20.18</v>
      </c>
      <c r="M40" s="35">
        <v>11.5</v>
      </c>
      <c r="N40" s="25">
        <f t="shared" si="5"/>
        <v>53.68</v>
      </c>
      <c r="O40" s="26">
        <f t="shared" si="6"/>
        <v>33</v>
      </c>
      <c r="P40" s="26" t="str">
        <f t="shared" si="7"/>
        <v>SI</v>
      </c>
    </row>
    <row r="41" spans="1:16" x14ac:dyDescent="0.25">
      <c r="A41" s="22" t="s">
        <v>74</v>
      </c>
      <c r="B41" s="36">
        <v>8.5</v>
      </c>
      <c r="C41" s="36">
        <v>9</v>
      </c>
      <c r="D41" s="15">
        <v>100</v>
      </c>
      <c r="E41" s="37">
        <f t="shared" si="0"/>
        <v>10</v>
      </c>
      <c r="F41" s="23">
        <v>5478</v>
      </c>
      <c r="G41" s="24">
        <f t="shared" si="1"/>
        <v>0.53527457494625752</v>
      </c>
      <c r="H41" s="23">
        <v>5478</v>
      </c>
      <c r="I41" s="24">
        <f t="shared" si="2"/>
        <v>0.53527457494625752</v>
      </c>
      <c r="J41" s="23">
        <f t="shared" si="3"/>
        <v>0</v>
      </c>
      <c r="K41" s="24">
        <f t="shared" si="4"/>
        <v>0</v>
      </c>
      <c r="L41" s="35">
        <f t="shared" si="8"/>
        <v>17.13</v>
      </c>
      <c r="M41" s="35">
        <v>9</v>
      </c>
      <c r="N41" s="25">
        <f t="shared" si="5"/>
        <v>53.63</v>
      </c>
      <c r="O41" s="26">
        <f t="shared" si="6"/>
        <v>34</v>
      </c>
      <c r="P41" s="26" t="str">
        <f t="shared" si="7"/>
        <v>SI</v>
      </c>
    </row>
    <row r="42" spans="1:16" x14ac:dyDescent="0.25">
      <c r="A42" s="22" t="s">
        <v>148</v>
      </c>
      <c r="B42" s="36">
        <v>6.5</v>
      </c>
      <c r="C42" s="36">
        <v>6</v>
      </c>
      <c r="D42" s="15">
        <v>100</v>
      </c>
      <c r="E42" s="37">
        <f t="shared" si="0"/>
        <v>10</v>
      </c>
      <c r="F42" s="23">
        <v>6105</v>
      </c>
      <c r="G42" s="24">
        <f t="shared" si="1"/>
        <v>0.59654094195817864</v>
      </c>
      <c r="H42" s="23">
        <v>6105</v>
      </c>
      <c r="I42" s="24">
        <f t="shared" si="2"/>
        <v>0.59654094195817864</v>
      </c>
      <c r="J42" s="23">
        <f t="shared" si="3"/>
        <v>0</v>
      </c>
      <c r="K42" s="24">
        <f t="shared" si="4"/>
        <v>0</v>
      </c>
      <c r="L42" s="35">
        <f t="shared" si="8"/>
        <v>19.09</v>
      </c>
      <c r="M42" s="35">
        <v>10.5</v>
      </c>
      <c r="N42" s="25">
        <f t="shared" si="5"/>
        <v>52.09</v>
      </c>
      <c r="O42" s="26">
        <f t="shared" si="6"/>
        <v>35</v>
      </c>
      <c r="P42" s="26" t="str">
        <f t="shared" si="7"/>
        <v>SI</v>
      </c>
    </row>
    <row r="43" spans="1:16" x14ac:dyDescent="0.25">
      <c r="A43" s="22" t="s">
        <v>167</v>
      </c>
      <c r="B43" s="36">
        <v>8</v>
      </c>
      <c r="C43" s="36">
        <v>9</v>
      </c>
      <c r="D43" s="15">
        <v>100</v>
      </c>
      <c r="E43" s="37">
        <f t="shared" si="0"/>
        <v>10</v>
      </c>
      <c r="F43" s="23">
        <v>5199</v>
      </c>
      <c r="G43" s="24">
        <f t="shared" si="1"/>
        <v>0.50801250732851277</v>
      </c>
      <c r="H43" s="23">
        <v>5199</v>
      </c>
      <c r="I43" s="24">
        <f t="shared" si="2"/>
        <v>0.50801250732851277</v>
      </c>
      <c r="J43" s="23">
        <f t="shared" si="3"/>
        <v>0</v>
      </c>
      <c r="K43" s="24">
        <f t="shared" si="4"/>
        <v>0</v>
      </c>
      <c r="L43" s="35">
        <f t="shared" si="8"/>
        <v>16.260000000000002</v>
      </c>
      <c r="M43" s="35">
        <v>8.5</v>
      </c>
      <c r="N43" s="25">
        <f t="shared" si="5"/>
        <v>51.76</v>
      </c>
      <c r="O43" s="26">
        <f t="shared" si="6"/>
        <v>36</v>
      </c>
      <c r="P43" s="26" t="str">
        <f t="shared" si="7"/>
        <v>SI</v>
      </c>
    </row>
    <row r="44" spans="1:16" x14ac:dyDescent="0.25">
      <c r="A44" s="22" t="s">
        <v>168</v>
      </c>
      <c r="B44" s="36">
        <v>7</v>
      </c>
      <c r="C44" s="36">
        <v>6.5</v>
      </c>
      <c r="D44" s="15">
        <v>100</v>
      </c>
      <c r="E44" s="37">
        <f t="shared" si="0"/>
        <v>10</v>
      </c>
      <c r="F44" s="23">
        <v>4873</v>
      </c>
      <c r="G44" s="24">
        <f t="shared" si="1"/>
        <v>0.47615790502247413</v>
      </c>
      <c r="H44" s="23">
        <v>4873</v>
      </c>
      <c r="I44" s="24">
        <f t="shared" si="2"/>
        <v>0.47615790502247413</v>
      </c>
      <c r="J44" s="23">
        <f t="shared" si="3"/>
        <v>0</v>
      </c>
      <c r="K44" s="24">
        <f t="shared" si="4"/>
        <v>0</v>
      </c>
      <c r="L44" s="35">
        <f t="shared" si="8"/>
        <v>15.24</v>
      </c>
      <c r="M44" s="35">
        <v>12.5</v>
      </c>
      <c r="N44" s="25">
        <f t="shared" si="5"/>
        <v>51.24</v>
      </c>
      <c r="O44" s="26">
        <f t="shared" si="6"/>
        <v>37</v>
      </c>
      <c r="P44" s="26" t="str">
        <f t="shared" si="7"/>
        <v>SI</v>
      </c>
    </row>
    <row r="45" spans="1:16" x14ac:dyDescent="0.25">
      <c r="A45" s="22" t="s">
        <v>81</v>
      </c>
      <c r="B45" s="36">
        <v>7</v>
      </c>
      <c r="C45" s="36">
        <v>5.5</v>
      </c>
      <c r="D45" s="15">
        <v>100</v>
      </c>
      <c r="E45" s="37">
        <f t="shared" si="0"/>
        <v>10</v>
      </c>
      <c r="F45" s="23">
        <v>4794</v>
      </c>
      <c r="G45" s="24">
        <f t="shared" si="1"/>
        <v>0.46843853820598008</v>
      </c>
      <c r="H45" s="23">
        <v>4794</v>
      </c>
      <c r="I45" s="24">
        <f t="shared" si="2"/>
        <v>0.46843853820598008</v>
      </c>
      <c r="J45" s="23">
        <f t="shared" si="3"/>
        <v>0</v>
      </c>
      <c r="K45" s="24">
        <f t="shared" si="4"/>
        <v>0</v>
      </c>
      <c r="L45" s="35">
        <f t="shared" si="8"/>
        <v>14.99</v>
      </c>
      <c r="M45" s="35">
        <v>13</v>
      </c>
      <c r="N45" s="25">
        <f t="shared" si="5"/>
        <v>50.49</v>
      </c>
      <c r="O45" s="26">
        <f t="shared" si="6"/>
        <v>38</v>
      </c>
      <c r="P45" s="26" t="str">
        <f t="shared" si="7"/>
        <v>SI</v>
      </c>
    </row>
    <row r="46" spans="1:16" x14ac:dyDescent="0.25">
      <c r="A46" s="22" t="s">
        <v>169</v>
      </c>
      <c r="B46" s="36">
        <v>7</v>
      </c>
      <c r="C46" s="36">
        <v>4</v>
      </c>
      <c r="D46" s="15">
        <v>100</v>
      </c>
      <c r="E46" s="37">
        <f t="shared" si="0"/>
        <v>10</v>
      </c>
      <c r="F46" s="23">
        <v>6178</v>
      </c>
      <c r="G46" s="24">
        <f t="shared" si="1"/>
        <v>0.60367402775063517</v>
      </c>
      <c r="H46" s="23">
        <v>6178</v>
      </c>
      <c r="I46" s="24">
        <f t="shared" si="2"/>
        <v>0.60367402775063517</v>
      </c>
      <c r="J46" s="23">
        <f t="shared" si="3"/>
        <v>0</v>
      </c>
      <c r="K46" s="24">
        <f t="shared" si="4"/>
        <v>0</v>
      </c>
      <c r="L46" s="35">
        <f>+(G46*30+I46*50+K46*20)*40%</f>
        <v>19.317568888020329</v>
      </c>
      <c r="M46" s="35">
        <v>10</v>
      </c>
      <c r="N46" s="25">
        <f t="shared" si="5"/>
        <v>50.32</v>
      </c>
      <c r="O46" s="26">
        <f t="shared" si="6"/>
        <v>39</v>
      </c>
      <c r="P46" s="26" t="str">
        <f t="shared" si="7"/>
        <v>SI</v>
      </c>
    </row>
    <row r="47" spans="1:16" x14ac:dyDescent="0.25">
      <c r="A47" s="22" t="s">
        <v>149</v>
      </c>
      <c r="B47" s="36">
        <v>9</v>
      </c>
      <c r="C47" s="36">
        <v>8.5</v>
      </c>
      <c r="D47" s="15">
        <v>100</v>
      </c>
      <c r="E47" s="37">
        <f t="shared" si="0"/>
        <v>10</v>
      </c>
      <c r="F47" s="23">
        <v>5034</v>
      </c>
      <c r="G47" s="24">
        <f t="shared" si="1"/>
        <v>0.49188977916748094</v>
      </c>
      <c r="H47" s="23">
        <v>4201</v>
      </c>
      <c r="I47" s="24">
        <f t="shared" si="2"/>
        <v>0.41049443033027166</v>
      </c>
      <c r="J47" s="23">
        <f t="shared" si="3"/>
        <v>833</v>
      </c>
      <c r="K47" s="24">
        <f t="shared" si="4"/>
        <v>0.23597733711048158</v>
      </c>
      <c r="L47" s="35">
        <f>+(G47*30+I47*50+K47*20)*40%</f>
        <v>16.000384653499058</v>
      </c>
      <c r="M47" s="35">
        <v>6.5</v>
      </c>
      <c r="N47" s="25">
        <f t="shared" si="5"/>
        <v>50</v>
      </c>
      <c r="O47" s="26">
        <f t="shared" si="6"/>
        <v>40</v>
      </c>
      <c r="P47" s="26" t="str">
        <f t="shared" si="7"/>
        <v>SI</v>
      </c>
    </row>
    <row r="48" spans="1:16" x14ac:dyDescent="0.25">
      <c r="A48" s="22" t="s">
        <v>83</v>
      </c>
      <c r="B48" s="36">
        <v>7.5</v>
      </c>
      <c r="C48" s="36">
        <v>2.5</v>
      </c>
      <c r="D48" s="15">
        <v>100</v>
      </c>
      <c r="E48" s="37">
        <f t="shared" si="0"/>
        <v>10</v>
      </c>
      <c r="F48" s="23">
        <v>5723</v>
      </c>
      <c r="G48" s="24">
        <f t="shared" si="1"/>
        <v>0.55921438342778973</v>
      </c>
      <c r="H48" s="23">
        <v>5723</v>
      </c>
      <c r="I48" s="24">
        <f t="shared" si="2"/>
        <v>0.55921438342778973</v>
      </c>
      <c r="J48" s="23">
        <f t="shared" si="3"/>
        <v>0</v>
      </c>
      <c r="K48" s="24">
        <f t="shared" si="4"/>
        <v>0</v>
      </c>
      <c r="L48" s="35">
        <f>+ROUND((G48*30+I48*50+K48*20)*40%,2)</f>
        <v>17.89</v>
      </c>
      <c r="M48" s="35">
        <v>11.5</v>
      </c>
      <c r="N48" s="25">
        <f t="shared" si="5"/>
        <v>49.39</v>
      </c>
      <c r="O48" s="26">
        <f t="shared" si="6"/>
        <v>41</v>
      </c>
      <c r="P48" s="26" t="str">
        <f t="shared" si="7"/>
        <v>SI</v>
      </c>
    </row>
    <row r="49" spans="1:16" x14ac:dyDescent="0.25">
      <c r="A49" s="22" t="s">
        <v>89</v>
      </c>
      <c r="B49" s="36">
        <v>6</v>
      </c>
      <c r="C49" s="36">
        <v>5.5</v>
      </c>
      <c r="D49" s="15">
        <v>100</v>
      </c>
      <c r="E49" s="37">
        <f t="shared" si="0"/>
        <v>10</v>
      </c>
      <c r="F49" s="23">
        <v>6140</v>
      </c>
      <c r="G49" s="24">
        <f t="shared" si="1"/>
        <v>0.59996091459839751</v>
      </c>
      <c r="H49" s="23">
        <v>6140</v>
      </c>
      <c r="I49" s="24">
        <f t="shared" si="2"/>
        <v>0.59996091459839751</v>
      </c>
      <c r="J49" s="23">
        <f t="shared" si="3"/>
        <v>0</v>
      </c>
      <c r="K49" s="24">
        <f t="shared" si="4"/>
        <v>0</v>
      </c>
      <c r="L49" s="35">
        <f t="shared" ref="L49:L67" si="9">+(G49*30+I49*50+K49*20)*40%</f>
        <v>19.19874926714872</v>
      </c>
      <c r="M49" s="35">
        <v>5.5</v>
      </c>
      <c r="N49" s="25">
        <f t="shared" si="5"/>
        <v>46.2</v>
      </c>
      <c r="O49" s="26">
        <f t="shared" si="6"/>
        <v>42</v>
      </c>
      <c r="P49" s="26" t="str">
        <f t="shared" si="7"/>
        <v>SI</v>
      </c>
    </row>
    <row r="50" spans="1:16" x14ac:dyDescent="0.25">
      <c r="A50" s="22" t="s">
        <v>151</v>
      </c>
      <c r="B50" s="36">
        <v>10</v>
      </c>
      <c r="C50" s="36">
        <v>5</v>
      </c>
      <c r="D50" s="15">
        <v>100</v>
      </c>
      <c r="E50" s="37">
        <f t="shared" si="0"/>
        <v>10</v>
      </c>
      <c r="F50" s="23">
        <v>4270</v>
      </c>
      <c r="G50" s="24">
        <f t="shared" si="1"/>
        <v>0.41723666210670313</v>
      </c>
      <c r="H50" s="23">
        <v>4270</v>
      </c>
      <c r="I50" s="24">
        <f t="shared" si="2"/>
        <v>0.41723666210670313</v>
      </c>
      <c r="J50" s="23">
        <f t="shared" si="3"/>
        <v>0</v>
      </c>
      <c r="K50" s="24">
        <f t="shared" si="4"/>
        <v>0</v>
      </c>
      <c r="L50" s="35">
        <f t="shared" si="9"/>
        <v>13.3515731874145</v>
      </c>
      <c r="M50" s="35">
        <v>4</v>
      </c>
      <c r="N50" s="25">
        <f t="shared" si="5"/>
        <v>42.35</v>
      </c>
      <c r="O50" s="26">
        <f t="shared" si="6"/>
        <v>43</v>
      </c>
      <c r="P50" s="26" t="str">
        <f t="shared" si="7"/>
        <v>SI</v>
      </c>
    </row>
    <row r="51" spans="1:16" x14ac:dyDescent="0.25">
      <c r="A51" s="22" t="s">
        <v>98</v>
      </c>
      <c r="B51" s="36">
        <v>0</v>
      </c>
      <c r="C51" s="36">
        <v>0</v>
      </c>
      <c r="D51" s="15">
        <v>100</v>
      </c>
      <c r="E51" s="37">
        <f t="shared" si="0"/>
        <v>10</v>
      </c>
      <c r="F51" s="23">
        <v>9846</v>
      </c>
      <c r="G51" s="24">
        <f t="shared" si="1"/>
        <v>0.96208716044557363</v>
      </c>
      <c r="H51" s="23">
        <v>9846</v>
      </c>
      <c r="I51" s="24">
        <f t="shared" si="2"/>
        <v>0.96208716044557363</v>
      </c>
      <c r="J51" s="23">
        <f t="shared" si="3"/>
        <v>0</v>
      </c>
      <c r="K51" s="24">
        <f t="shared" si="4"/>
        <v>0</v>
      </c>
      <c r="L51" s="35">
        <f t="shared" si="9"/>
        <v>30.786789134258356</v>
      </c>
      <c r="M51" s="35">
        <v>0</v>
      </c>
      <c r="N51" s="25">
        <f t="shared" si="5"/>
        <v>40.79</v>
      </c>
      <c r="O51" s="26">
        <f t="shared" si="6"/>
        <v>44</v>
      </c>
      <c r="P51" s="26" t="str">
        <f t="shared" si="7"/>
        <v>NO</v>
      </c>
    </row>
    <row r="52" spans="1:16" x14ac:dyDescent="0.25">
      <c r="A52" s="22" t="s">
        <v>152</v>
      </c>
      <c r="B52" s="36">
        <v>0</v>
      </c>
      <c r="C52" s="36">
        <v>10</v>
      </c>
      <c r="D52" s="15">
        <v>100</v>
      </c>
      <c r="E52" s="37">
        <f t="shared" si="0"/>
        <v>10</v>
      </c>
      <c r="F52" s="23">
        <v>4422</v>
      </c>
      <c r="G52" s="24">
        <f t="shared" si="1"/>
        <v>0.4320891147156537</v>
      </c>
      <c r="H52" s="23">
        <v>4422</v>
      </c>
      <c r="I52" s="24">
        <f t="shared" si="2"/>
        <v>0.4320891147156537</v>
      </c>
      <c r="J52" s="23">
        <f t="shared" si="3"/>
        <v>0</v>
      </c>
      <c r="K52" s="24">
        <f t="shared" si="4"/>
        <v>0</v>
      </c>
      <c r="L52" s="35">
        <f t="shared" si="9"/>
        <v>13.82685167090092</v>
      </c>
      <c r="M52" s="35">
        <v>0</v>
      </c>
      <c r="N52" s="25">
        <f t="shared" si="5"/>
        <v>33.83</v>
      </c>
      <c r="O52" s="26">
        <f t="shared" si="6"/>
        <v>45</v>
      </c>
      <c r="P52" s="26" t="str">
        <f t="shared" si="7"/>
        <v>NO</v>
      </c>
    </row>
    <row r="53" spans="1:16" x14ac:dyDescent="0.25">
      <c r="A53" s="22" t="s">
        <v>153</v>
      </c>
      <c r="B53" s="36">
        <v>0</v>
      </c>
      <c r="C53" s="36">
        <v>0</v>
      </c>
      <c r="D53" s="15">
        <v>100</v>
      </c>
      <c r="E53" s="37">
        <f t="shared" si="0"/>
        <v>10</v>
      </c>
      <c r="F53" s="23">
        <v>6939</v>
      </c>
      <c r="G53" s="24">
        <f t="shared" si="1"/>
        <v>0.6780340042993942</v>
      </c>
      <c r="H53" s="23">
        <v>6939</v>
      </c>
      <c r="I53" s="24">
        <f t="shared" si="2"/>
        <v>0.6780340042993942</v>
      </c>
      <c r="J53" s="23">
        <f t="shared" si="3"/>
        <v>0</v>
      </c>
      <c r="K53" s="24">
        <f t="shared" si="4"/>
        <v>0</v>
      </c>
      <c r="L53" s="35">
        <f t="shared" si="9"/>
        <v>21.697088137580614</v>
      </c>
      <c r="M53" s="35">
        <v>0</v>
      </c>
      <c r="N53" s="25">
        <f t="shared" si="5"/>
        <v>31.7</v>
      </c>
      <c r="O53" s="26">
        <f t="shared" si="6"/>
        <v>46.5</v>
      </c>
      <c r="P53" s="26" t="str">
        <f t="shared" si="7"/>
        <v>NO</v>
      </c>
    </row>
    <row r="54" spans="1:16" x14ac:dyDescent="0.25">
      <c r="A54" s="22" t="s">
        <v>107</v>
      </c>
      <c r="B54" s="36">
        <v>0</v>
      </c>
      <c r="C54" s="36">
        <v>0</v>
      </c>
      <c r="D54" s="15">
        <v>100</v>
      </c>
      <c r="E54" s="37">
        <f t="shared" si="0"/>
        <v>10</v>
      </c>
      <c r="F54" s="23">
        <v>6939</v>
      </c>
      <c r="G54" s="24">
        <f t="shared" si="1"/>
        <v>0.6780340042993942</v>
      </c>
      <c r="H54" s="23">
        <v>6939</v>
      </c>
      <c r="I54" s="24">
        <f t="shared" si="2"/>
        <v>0.6780340042993942</v>
      </c>
      <c r="J54" s="23">
        <f t="shared" si="3"/>
        <v>0</v>
      </c>
      <c r="K54" s="24">
        <f t="shared" si="4"/>
        <v>0</v>
      </c>
      <c r="L54" s="35">
        <f t="shared" si="9"/>
        <v>21.697088137580614</v>
      </c>
      <c r="M54" s="35">
        <v>0</v>
      </c>
      <c r="N54" s="25">
        <f t="shared" si="5"/>
        <v>31.7</v>
      </c>
      <c r="O54" s="26">
        <f t="shared" si="6"/>
        <v>46.5</v>
      </c>
      <c r="P54" s="26" t="str">
        <f t="shared" si="7"/>
        <v>NO</v>
      </c>
    </row>
    <row r="55" spans="1:16" x14ac:dyDescent="0.25">
      <c r="A55" s="22" t="s">
        <v>108</v>
      </c>
      <c r="B55" s="36">
        <v>0</v>
      </c>
      <c r="C55" s="36">
        <v>0</v>
      </c>
      <c r="D55" s="15">
        <v>100</v>
      </c>
      <c r="E55" s="37">
        <f t="shared" si="0"/>
        <v>10</v>
      </c>
      <c r="F55" s="23">
        <v>6178</v>
      </c>
      <c r="G55" s="24">
        <f t="shared" si="1"/>
        <v>0.60367402775063517</v>
      </c>
      <c r="H55" s="23">
        <v>6178</v>
      </c>
      <c r="I55" s="24">
        <f t="shared" si="2"/>
        <v>0.60367402775063517</v>
      </c>
      <c r="J55" s="23">
        <f t="shared" si="3"/>
        <v>0</v>
      </c>
      <c r="K55" s="24">
        <f t="shared" si="4"/>
        <v>0</v>
      </c>
      <c r="L55" s="35">
        <f t="shared" si="9"/>
        <v>19.317568888020329</v>
      </c>
      <c r="M55" s="35">
        <v>0</v>
      </c>
      <c r="N55" s="25">
        <f t="shared" si="5"/>
        <v>29.32</v>
      </c>
      <c r="O55" s="26">
        <f t="shared" si="6"/>
        <v>48</v>
      </c>
      <c r="P55" s="26" t="str">
        <f t="shared" si="7"/>
        <v>NO</v>
      </c>
    </row>
    <row r="56" spans="1:16" x14ac:dyDescent="0.25">
      <c r="A56" s="22" t="s">
        <v>109</v>
      </c>
      <c r="B56" s="36">
        <v>0</v>
      </c>
      <c r="C56" s="36">
        <v>0</v>
      </c>
      <c r="D56" s="15">
        <v>100</v>
      </c>
      <c r="E56" s="37">
        <f t="shared" si="0"/>
        <v>10</v>
      </c>
      <c r="F56" s="23">
        <v>5902</v>
      </c>
      <c r="G56" s="24">
        <f t="shared" si="1"/>
        <v>0.5767051006449091</v>
      </c>
      <c r="H56" s="23">
        <v>5902</v>
      </c>
      <c r="I56" s="24">
        <f t="shared" si="2"/>
        <v>0.5767051006449091</v>
      </c>
      <c r="J56" s="23">
        <f t="shared" si="3"/>
        <v>0</v>
      </c>
      <c r="K56" s="24">
        <f t="shared" si="4"/>
        <v>0</v>
      </c>
      <c r="L56" s="35">
        <f t="shared" si="9"/>
        <v>18.454563220637091</v>
      </c>
      <c r="M56" s="35">
        <v>0</v>
      </c>
      <c r="N56" s="25">
        <f t="shared" si="5"/>
        <v>28.45</v>
      </c>
      <c r="O56" s="26">
        <f t="shared" si="6"/>
        <v>49</v>
      </c>
      <c r="P56" s="26" t="str">
        <f t="shared" si="7"/>
        <v>NO</v>
      </c>
    </row>
    <row r="57" spans="1:16" x14ac:dyDescent="0.25">
      <c r="A57" s="22" t="s">
        <v>170</v>
      </c>
      <c r="B57" s="36">
        <v>0</v>
      </c>
      <c r="C57" s="36">
        <v>0</v>
      </c>
      <c r="D57" s="15">
        <v>100</v>
      </c>
      <c r="E57" s="37">
        <f t="shared" si="0"/>
        <v>10</v>
      </c>
      <c r="F57" s="23">
        <v>5864</v>
      </c>
      <c r="G57" s="24">
        <f t="shared" si="1"/>
        <v>0.57299198749267144</v>
      </c>
      <c r="H57" s="23">
        <v>5864</v>
      </c>
      <c r="I57" s="24">
        <f t="shared" si="2"/>
        <v>0.57299198749267144</v>
      </c>
      <c r="J57" s="23">
        <f t="shared" si="3"/>
        <v>0</v>
      </c>
      <c r="K57" s="24">
        <f t="shared" si="4"/>
        <v>0</v>
      </c>
      <c r="L57" s="35">
        <f t="shared" si="9"/>
        <v>18.33574359976549</v>
      </c>
      <c r="M57" s="35">
        <v>0</v>
      </c>
      <c r="N57" s="25">
        <f t="shared" si="5"/>
        <v>28.34</v>
      </c>
      <c r="O57" s="26">
        <f t="shared" si="6"/>
        <v>50</v>
      </c>
      <c r="P57" s="26" t="str">
        <f t="shared" si="7"/>
        <v>NO</v>
      </c>
    </row>
    <row r="58" spans="1:16" x14ac:dyDescent="0.25">
      <c r="A58" s="22" t="s">
        <v>171</v>
      </c>
      <c r="B58" s="36">
        <v>0</v>
      </c>
      <c r="C58" s="36">
        <v>4.5</v>
      </c>
      <c r="D58" s="15">
        <v>100</v>
      </c>
      <c r="E58" s="37">
        <f t="shared" si="0"/>
        <v>10</v>
      </c>
      <c r="F58" s="23">
        <v>4009</v>
      </c>
      <c r="G58" s="24">
        <f t="shared" si="1"/>
        <v>0.39173343756107093</v>
      </c>
      <c r="H58" s="23">
        <v>3286</v>
      </c>
      <c r="I58" s="24">
        <f t="shared" si="2"/>
        <v>0.32108657416454955</v>
      </c>
      <c r="J58" s="23">
        <f t="shared" si="3"/>
        <v>723</v>
      </c>
      <c r="K58" s="24">
        <f t="shared" si="4"/>
        <v>0.20481586402266289</v>
      </c>
      <c r="L58" s="35">
        <f t="shared" si="9"/>
        <v>12.761059646205144</v>
      </c>
      <c r="M58" s="35">
        <v>0</v>
      </c>
      <c r="N58" s="25">
        <f t="shared" si="5"/>
        <v>27.26</v>
      </c>
      <c r="O58" s="26">
        <f t="shared" si="6"/>
        <v>51</v>
      </c>
      <c r="P58" s="26" t="str">
        <f t="shared" si="7"/>
        <v>NO</v>
      </c>
    </row>
    <row r="59" spans="1:16" x14ac:dyDescent="0.25">
      <c r="A59" s="22" t="s">
        <v>155</v>
      </c>
      <c r="B59" s="36">
        <v>0</v>
      </c>
      <c r="C59" s="36">
        <v>0</v>
      </c>
      <c r="D59" s="15">
        <v>100</v>
      </c>
      <c r="E59" s="37">
        <f t="shared" si="0"/>
        <v>10</v>
      </c>
      <c r="F59" s="23">
        <v>5433</v>
      </c>
      <c r="G59" s="24">
        <f t="shared" si="1"/>
        <v>0.53087746726597618</v>
      </c>
      <c r="H59" s="23">
        <v>5111</v>
      </c>
      <c r="I59" s="24">
        <f t="shared" si="2"/>
        <v>0.49941371897596248</v>
      </c>
      <c r="J59" s="23">
        <f t="shared" si="3"/>
        <v>322</v>
      </c>
      <c r="K59" s="24">
        <f t="shared" si="4"/>
        <v>9.1218130311614729E-2</v>
      </c>
      <c r="L59" s="35">
        <f t="shared" si="9"/>
        <v>17.088549029203882</v>
      </c>
      <c r="M59" s="35">
        <v>0</v>
      </c>
      <c r="N59" s="25">
        <f t="shared" si="5"/>
        <v>27.09</v>
      </c>
      <c r="O59" s="26">
        <f t="shared" si="6"/>
        <v>52</v>
      </c>
      <c r="P59" s="26" t="str">
        <f t="shared" si="7"/>
        <v>NO</v>
      </c>
    </row>
    <row r="60" spans="1:16" x14ac:dyDescent="0.25">
      <c r="A60" s="22" t="s">
        <v>111</v>
      </c>
      <c r="B60" s="36">
        <v>0</v>
      </c>
      <c r="C60" s="36">
        <v>0</v>
      </c>
      <c r="D60" s="15">
        <v>100</v>
      </c>
      <c r="E60" s="37">
        <f t="shared" si="0"/>
        <v>10</v>
      </c>
      <c r="F60" s="23">
        <v>5327</v>
      </c>
      <c r="G60" s="24">
        <f t="shared" si="1"/>
        <v>0.52051983584131323</v>
      </c>
      <c r="H60" s="23">
        <v>5327</v>
      </c>
      <c r="I60" s="24">
        <f t="shared" si="2"/>
        <v>0.52051983584131323</v>
      </c>
      <c r="J60" s="23">
        <f t="shared" si="3"/>
        <v>0</v>
      </c>
      <c r="K60" s="24">
        <f t="shared" si="4"/>
        <v>0</v>
      </c>
      <c r="L60" s="35">
        <f t="shared" si="9"/>
        <v>16.656634746922023</v>
      </c>
      <c r="M60" s="35">
        <v>0</v>
      </c>
      <c r="N60" s="25">
        <f t="shared" si="5"/>
        <v>26.66</v>
      </c>
      <c r="O60" s="26">
        <f t="shared" si="6"/>
        <v>53</v>
      </c>
      <c r="P60" s="26" t="str">
        <f t="shared" si="7"/>
        <v>NO</v>
      </c>
    </row>
    <row r="61" spans="1:16" x14ac:dyDescent="0.25">
      <c r="A61" s="22" t="s">
        <v>113</v>
      </c>
      <c r="B61" s="36">
        <v>0</v>
      </c>
      <c r="C61" s="36">
        <v>0</v>
      </c>
      <c r="D61" s="15">
        <v>100</v>
      </c>
      <c r="E61" s="37">
        <f t="shared" si="0"/>
        <v>10</v>
      </c>
      <c r="F61" s="23">
        <v>4949</v>
      </c>
      <c r="G61" s="24">
        <f t="shared" si="1"/>
        <v>0.48358413132694938</v>
      </c>
      <c r="H61" s="23">
        <v>3286</v>
      </c>
      <c r="I61" s="24">
        <f t="shared" si="2"/>
        <v>0.32108657416454955</v>
      </c>
      <c r="J61" s="23">
        <f t="shared" si="3"/>
        <v>1663</v>
      </c>
      <c r="K61" s="24">
        <f t="shared" si="4"/>
        <v>0.47110481586402264</v>
      </c>
      <c r="L61" s="35">
        <f t="shared" si="9"/>
        <v>15.993579586126566</v>
      </c>
      <c r="M61" s="35">
        <v>0</v>
      </c>
      <c r="N61" s="25">
        <f t="shared" si="5"/>
        <v>25.99</v>
      </c>
      <c r="O61" s="26">
        <f t="shared" si="6"/>
        <v>54</v>
      </c>
      <c r="P61" s="26" t="str">
        <f t="shared" si="7"/>
        <v>NO</v>
      </c>
    </row>
    <row r="62" spans="1:16" x14ac:dyDescent="0.25">
      <c r="A62" s="22" t="s">
        <v>172</v>
      </c>
      <c r="B62" s="36">
        <v>0</v>
      </c>
      <c r="C62" s="36">
        <v>0</v>
      </c>
      <c r="D62" s="15">
        <v>100</v>
      </c>
      <c r="E62" s="37">
        <f t="shared" si="0"/>
        <v>10</v>
      </c>
      <c r="F62" s="23">
        <v>5032</v>
      </c>
      <c r="G62" s="24">
        <f t="shared" si="1"/>
        <v>0.49169435215946844</v>
      </c>
      <c r="H62" s="23">
        <v>5032</v>
      </c>
      <c r="I62" s="24">
        <f t="shared" si="2"/>
        <v>0.49169435215946844</v>
      </c>
      <c r="J62" s="23">
        <f t="shared" si="3"/>
        <v>0</v>
      </c>
      <c r="K62" s="24">
        <f t="shared" si="4"/>
        <v>0</v>
      </c>
      <c r="L62" s="35">
        <f t="shared" si="9"/>
        <v>15.734219269102988</v>
      </c>
      <c r="M62" s="35">
        <v>0</v>
      </c>
      <c r="N62" s="25">
        <f t="shared" si="5"/>
        <v>25.73</v>
      </c>
      <c r="O62" s="26">
        <f t="shared" si="6"/>
        <v>55</v>
      </c>
      <c r="P62" s="26" t="str">
        <f t="shared" si="7"/>
        <v>NO</v>
      </c>
    </row>
    <row r="63" spans="1:16" x14ac:dyDescent="0.25">
      <c r="A63" s="22" t="s">
        <v>117</v>
      </c>
      <c r="B63" s="36">
        <v>0</v>
      </c>
      <c r="C63" s="36">
        <v>0</v>
      </c>
      <c r="D63" s="15">
        <v>100</v>
      </c>
      <c r="E63" s="37">
        <f t="shared" si="0"/>
        <v>10</v>
      </c>
      <c r="F63" s="23">
        <v>4613</v>
      </c>
      <c r="G63" s="24">
        <f t="shared" si="1"/>
        <v>0.45075239398084815</v>
      </c>
      <c r="H63" s="23">
        <v>4400</v>
      </c>
      <c r="I63" s="24">
        <f t="shared" si="2"/>
        <v>0.42993941762751614</v>
      </c>
      <c r="J63" s="23">
        <f t="shared" si="3"/>
        <v>213</v>
      </c>
      <c r="K63" s="24">
        <f t="shared" si="4"/>
        <v>6.0339943342776203E-2</v>
      </c>
      <c r="L63" s="35">
        <f t="shared" si="9"/>
        <v>14.49053662706271</v>
      </c>
      <c r="M63" s="35">
        <v>0</v>
      </c>
      <c r="N63" s="25">
        <f t="shared" si="5"/>
        <v>24.49</v>
      </c>
      <c r="O63" s="26">
        <f t="shared" si="6"/>
        <v>56</v>
      </c>
      <c r="P63" s="26" t="str">
        <f t="shared" si="7"/>
        <v>NO</v>
      </c>
    </row>
    <row r="64" spans="1:16" x14ac:dyDescent="0.25">
      <c r="A64" s="22" t="s">
        <v>119</v>
      </c>
      <c r="B64" s="36">
        <v>0</v>
      </c>
      <c r="C64" s="36">
        <v>0</v>
      </c>
      <c r="D64" s="15">
        <v>100</v>
      </c>
      <c r="E64" s="37">
        <f t="shared" si="0"/>
        <v>10</v>
      </c>
      <c r="F64" s="23">
        <v>4535</v>
      </c>
      <c r="G64" s="24">
        <f t="shared" si="1"/>
        <v>0.44313074066836039</v>
      </c>
      <c r="H64" s="23">
        <v>4535</v>
      </c>
      <c r="I64" s="24">
        <f t="shared" si="2"/>
        <v>0.44313074066836039</v>
      </c>
      <c r="J64" s="23">
        <f t="shared" si="3"/>
        <v>0</v>
      </c>
      <c r="K64" s="24">
        <f t="shared" si="4"/>
        <v>0</v>
      </c>
      <c r="L64" s="35">
        <f t="shared" si="9"/>
        <v>14.180183701387532</v>
      </c>
      <c r="M64" s="35">
        <v>0</v>
      </c>
      <c r="N64" s="25">
        <f t="shared" si="5"/>
        <v>24.18</v>
      </c>
      <c r="O64" s="26">
        <f t="shared" si="6"/>
        <v>57</v>
      </c>
      <c r="P64" s="26" t="str">
        <f t="shared" si="7"/>
        <v>NO</v>
      </c>
    </row>
    <row r="65" spans="1:16" x14ac:dyDescent="0.25">
      <c r="A65" s="22" t="s">
        <v>156</v>
      </c>
      <c r="B65" s="36">
        <v>0</v>
      </c>
      <c r="C65" s="36">
        <v>0</v>
      </c>
      <c r="D65" s="15">
        <v>100</v>
      </c>
      <c r="E65" s="37">
        <f t="shared" si="0"/>
        <v>10</v>
      </c>
      <c r="F65" s="23">
        <v>4425</v>
      </c>
      <c r="G65" s="24">
        <f t="shared" si="1"/>
        <v>0.43238225522767249</v>
      </c>
      <c r="H65" s="23">
        <v>4425</v>
      </c>
      <c r="I65" s="24">
        <f t="shared" si="2"/>
        <v>0.43238225522767249</v>
      </c>
      <c r="J65" s="23">
        <f t="shared" si="3"/>
        <v>0</v>
      </c>
      <c r="K65" s="24">
        <f t="shared" si="4"/>
        <v>0</v>
      </c>
      <c r="L65" s="35">
        <f t="shared" si="9"/>
        <v>13.836232167285523</v>
      </c>
      <c r="M65" s="35">
        <v>0</v>
      </c>
      <c r="N65" s="25">
        <f t="shared" si="5"/>
        <v>23.84</v>
      </c>
      <c r="O65" s="26">
        <f t="shared" si="6"/>
        <v>58</v>
      </c>
      <c r="P65" s="26" t="str">
        <f t="shared" si="7"/>
        <v>NO</v>
      </c>
    </row>
    <row r="66" spans="1:16" x14ac:dyDescent="0.25">
      <c r="A66" s="22" t="s">
        <v>121</v>
      </c>
      <c r="B66" s="36">
        <v>0</v>
      </c>
      <c r="C66" s="36">
        <v>0</v>
      </c>
      <c r="D66" s="15">
        <v>100</v>
      </c>
      <c r="E66" s="37">
        <f t="shared" si="0"/>
        <v>10</v>
      </c>
      <c r="F66" s="23">
        <v>4170</v>
      </c>
      <c r="G66" s="24">
        <f t="shared" si="1"/>
        <v>0.4074653117060778</v>
      </c>
      <c r="H66" s="23">
        <v>4170</v>
      </c>
      <c r="I66" s="24">
        <f t="shared" si="2"/>
        <v>0.4074653117060778</v>
      </c>
      <c r="J66" s="23">
        <f t="shared" si="3"/>
        <v>0</v>
      </c>
      <c r="K66" s="24">
        <f t="shared" si="4"/>
        <v>0</v>
      </c>
      <c r="L66" s="35">
        <f t="shared" si="9"/>
        <v>13.038889974594492</v>
      </c>
      <c r="M66" s="35">
        <v>0</v>
      </c>
      <c r="N66" s="25">
        <f t="shared" si="5"/>
        <v>23.04</v>
      </c>
      <c r="O66" s="26">
        <f t="shared" si="6"/>
        <v>59</v>
      </c>
      <c r="P66" s="26" t="str">
        <f t="shared" si="7"/>
        <v>NO</v>
      </c>
    </row>
    <row r="67" spans="1:16" x14ac:dyDescent="0.25">
      <c r="A67" s="22" t="s">
        <v>158</v>
      </c>
      <c r="B67" s="36">
        <v>0</v>
      </c>
      <c r="C67" s="36">
        <v>0</v>
      </c>
      <c r="D67" s="15">
        <v>100</v>
      </c>
      <c r="E67" s="37">
        <f t="shared" si="0"/>
        <v>10</v>
      </c>
      <c r="F67" s="23">
        <v>4085</v>
      </c>
      <c r="G67" s="24">
        <f t="shared" si="1"/>
        <v>0.39915966386554624</v>
      </c>
      <c r="H67" s="23">
        <v>4085</v>
      </c>
      <c r="I67" s="24">
        <f t="shared" si="2"/>
        <v>0.39915966386554624</v>
      </c>
      <c r="J67" s="23">
        <f t="shared" si="3"/>
        <v>0</v>
      </c>
      <c r="K67" s="24">
        <f t="shared" si="4"/>
        <v>0</v>
      </c>
      <c r="L67" s="35">
        <f t="shared" si="9"/>
        <v>12.77310924369748</v>
      </c>
      <c r="M67" s="35">
        <v>0</v>
      </c>
      <c r="N67" s="25">
        <f t="shared" si="5"/>
        <v>22.77</v>
      </c>
      <c r="O67" s="26">
        <f t="shared" si="6"/>
        <v>60</v>
      </c>
      <c r="P67" s="26" t="str">
        <f t="shared" si="7"/>
        <v>NO</v>
      </c>
    </row>
    <row r="68" spans="1:16" x14ac:dyDescent="0.25">
      <c r="B68" s="38"/>
      <c r="C68" s="38"/>
      <c r="E68" s="38"/>
      <c r="L68" s="38"/>
      <c r="M68" s="38"/>
    </row>
    <row r="69" spans="1:16" x14ac:dyDescent="0.25">
      <c r="B69" s="38"/>
      <c r="C69" s="38"/>
      <c r="E69" s="38"/>
      <c r="L69" s="38"/>
      <c r="M69" s="38"/>
    </row>
    <row r="70" spans="1:16" x14ac:dyDescent="0.25">
      <c r="B70" s="38"/>
      <c r="C70" s="38"/>
      <c r="E70" s="38"/>
      <c r="L70" s="38"/>
      <c r="M70" s="38"/>
    </row>
    <row r="71" spans="1:16" x14ac:dyDescent="0.25">
      <c r="B71" s="38"/>
      <c r="C71" s="38"/>
      <c r="E71" s="38"/>
      <c r="L71" s="38"/>
      <c r="M71" s="38"/>
    </row>
    <row r="72" spans="1:16" x14ac:dyDescent="0.25">
      <c r="B72" s="38"/>
      <c r="C72" s="38"/>
      <c r="E72" s="38"/>
      <c r="L72" s="38"/>
      <c r="M72" s="38"/>
    </row>
    <row r="73" spans="1:16" x14ac:dyDescent="0.25">
      <c r="B73" s="38"/>
      <c r="C73" s="38"/>
      <c r="E73" s="38"/>
      <c r="L73" s="38"/>
      <c r="M73" s="38"/>
    </row>
    <row r="74" spans="1:16" x14ac:dyDescent="0.25">
      <c r="B74" s="38"/>
      <c r="C74" s="38"/>
      <c r="E74" s="38"/>
      <c r="L74" s="38"/>
      <c r="M74" s="38"/>
    </row>
    <row r="75" spans="1:16" x14ac:dyDescent="0.25">
      <c r="B75" s="38"/>
      <c r="C75" s="38"/>
      <c r="E75" s="38"/>
      <c r="L75" s="38"/>
      <c r="M75" s="38"/>
    </row>
    <row r="76" spans="1:16" x14ac:dyDescent="0.25">
      <c r="B76" s="38"/>
      <c r="C76" s="38"/>
      <c r="E76" s="38"/>
      <c r="L76" s="38"/>
      <c r="M76" s="38"/>
    </row>
    <row r="77" spans="1:16" x14ac:dyDescent="0.25">
      <c r="B77" s="38"/>
      <c r="C77" s="38"/>
      <c r="E77" s="38"/>
      <c r="L77" s="38"/>
      <c r="M77" s="38"/>
    </row>
    <row r="78" spans="1:16" x14ac:dyDescent="0.25">
      <c r="B78" s="38"/>
      <c r="C78" s="38"/>
      <c r="E78" s="38"/>
      <c r="L78" s="38"/>
      <c r="M78" s="38"/>
    </row>
    <row r="79" spans="1:16" x14ac:dyDescent="0.25">
      <c r="B79" s="38"/>
      <c r="C79" s="38"/>
      <c r="E79" s="38"/>
      <c r="L79" s="38"/>
      <c r="M79" s="38"/>
    </row>
    <row r="80" spans="1:16" x14ac:dyDescent="0.25">
      <c r="B80" s="38"/>
      <c r="C80" s="38"/>
      <c r="E80" s="38"/>
      <c r="L80" s="38"/>
      <c r="M80" s="38"/>
    </row>
    <row r="81" spans="2:13" x14ac:dyDescent="0.25">
      <c r="B81" s="38"/>
      <c r="C81" s="38"/>
      <c r="E81" s="38"/>
      <c r="L81" s="38"/>
      <c r="M81" s="38"/>
    </row>
    <row r="82" spans="2:13" x14ac:dyDescent="0.25">
      <c r="B82" s="38"/>
      <c r="C82" s="38"/>
      <c r="E82" s="38"/>
      <c r="L82" s="38"/>
      <c r="M82" s="38"/>
    </row>
    <row r="83" spans="2:13" x14ac:dyDescent="0.25">
      <c r="B83" s="38"/>
      <c r="C83" s="38"/>
      <c r="E83" s="38"/>
      <c r="L83" s="38"/>
      <c r="M83" s="38"/>
    </row>
    <row r="84" spans="2:13" x14ac:dyDescent="0.25">
      <c r="B84" s="38"/>
      <c r="C84" s="38"/>
      <c r="E84" s="38"/>
      <c r="L84" s="38"/>
      <c r="M84" s="38"/>
    </row>
    <row r="85" spans="2:13" x14ac:dyDescent="0.25">
      <c r="B85" s="38"/>
      <c r="C85" s="38"/>
      <c r="E85" s="38"/>
      <c r="L85" s="38"/>
      <c r="M85" s="38"/>
    </row>
    <row r="86" spans="2:13" x14ac:dyDescent="0.25">
      <c r="B86" s="38"/>
      <c r="C86" s="38"/>
      <c r="E86" s="38"/>
      <c r="L86" s="38"/>
      <c r="M86" s="38"/>
    </row>
    <row r="87" spans="2:13" x14ac:dyDescent="0.25">
      <c r="B87" s="38"/>
      <c r="C87" s="38"/>
      <c r="E87" s="38"/>
      <c r="L87" s="38"/>
      <c r="M87" s="38"/>
    </row>
    <row r="88" spans="2:13" x14ac:dyDescent="0.25">
      <c r="B88" s="38"/>
      <c r="C88" s="38"/>
      <c r="E88" s="38"/>
      <c r="L88" s="38"/>
      <c r="M88" s="38"/>
    </row>
    <row r="89" spans="2:13" x14ac:dyDescent="0.25">
      <c r="B89" s="38"/>
      <c r="C89" s="38"/>
      <c r="E89" s="38"/>
      <c r="L89" s="38"/>
      <c r="M89" s="38"/>
    </row>
    <row r="90" spans="2:13" x14ac:dyDescent="0.25">
      <c r="B90" s="38"/>
      <c r="C90" s="38"/>
      <c r="E90" s="38"/>
      <c r="L90" s="38"/>
      <c r="M90" s="38"/>
    </row>
    <row r="91" spans="2:13" x14ac:dyDescent="0.25">
      <c r="B91" s="38"/>
      <c r="C91" s="38"/>
      <c r="E91" s="38"/>
      <c r="L91" s="38"/>
      <c r="M91" s="38"/>
    </row>
    <row r="92" spans="2:13" x14ac:dyDescent="0.25">
      <c r="B92" s="38"/>
      <c r="C92" s="38"/>
      <c r="E92" s="38"/>
      <c r="L92" s="38"/>
      <c r="M92" s="38"/>
    </row>
    <row r="93" spans="2:13" x14ac:dyDescent="0.25">
      <c r="B93" s="38"/>
      <c r="C93" s="38"/>
      <c r="E93" s="38"/>
      <c r="L93" s="38"/>
      <c r="M93" s="38"/>
    </row>
    <row r="94" spans="2:13" x14ac:dyDescent="0.25">
      <c r="B94" s="38"/>
      <c r="C94" s="38"/>
      <c r="E94" s="38"/>
      <c r="L94" s="38"/>
      <c r="M94" s="38"/>
    </row>
    <row r="95" spans="2:13" x14ac:dyDescent="0.25">
      <c r="B95" s="38"/>
      <c r="C95" s="38"/>
      <c r="E95" s="38"/>
      <c r="L95" s="38"/>
      <c r="M95" s="38"/>
    </row>
    <row r="96" spans="2:13" x14ac:dyDescent="0.25">
      <c r="B96" s="38"/>
      <c r="C96" s="38"/>
      <c r="E96" s="38"/>
      <c r="L96" s="38"/>
      <c r="M96" s="38"/>
    </row>
    <row r="97" spans="2:13" x14ac:dyDescent="0.25">
      <c r="B97" s="38"/>
      <c r="C97" s="38"/>
      <c r="E97" s="38"/>
      <c r="L97" s="38"/>
      <c r="M97" s="38"/>
    </row>
    <row r="98" spans="2:13" x14ac:dyDescent="0.25">
      <c r="B98" s="38"/>
      <c r="C98" s="38"/>
      <c r="E98" s="38"/>
      <c r="L98" s="38"/>
      <c r="M98" s="38"/>
    </row>
    <row r="99" spans="2:13" x14ac:dyDescent="0.25">
      <c r="B99" s="38"/>
      <c r="C99" s="38"/>
      <c r="E99" s="38"/>
      <c r="L99" s="38"/>
      <c r="M99" s="38"/>
    </row>
    <row r="100" spans="2:13" x14ac:dyDescent="0.25">
      <c r="B100" s="38"/>
      <c r="C100" s="38"/>
      <c r="E100" s="38"/>
      <c r="L100" s="38"/>
      <c r="M100" s="38"/>
    </row>
    <row r="101" spans="2:13" x14ac:dyDescent="0.25">
      <c r="B101" s="38"/>
      <c r="C101" s="38"/>
      <c r="E101" s="38"/>
      <c r="L101" s="38"/>
      <c r="M101" s="38"/>
    </row>
    <row r="102" spans="2:13" x14ac:dyDescent="0.25">
      <c r="B102" s="38"/>
      <c r="C102" s="38"/>
      <c r="E102" s="38"/>
      <c r="L102" s="38"/>
      <c r="M102" s="38"/>
    </row>
    <row r="103" spans="2:13" x14ac:dyDescent="0.25">
      <c r="B103" s="38"/>
      <c r="C103" s="38"/>
      <c r="E103" s="38"/>
      <c r="L103" s="38"/>
      <c r="M103" s="38"/>
    </row>
    <row r="104" spans="2:13" x14ac:dyDescent="0.25">
      <c r="B104" s="38"/>
      <c r="C104" s="38"/>
      <c r="E104" s="38"/>
      <c r="L104" s="38"/>
      <c r="M104" s="38"/>
    </row>
    <row r="105" spans="2:13" x14ac:dyDescent="0.25">
      <c r="B105" s="38"/>
      <c r="C105" s="38"/>
      <c r="E105" s="38"/>
      <c r="L105" s="38"/>
      <c r="M105" s="38"/>
    </row>
    <row r="106" spans="2:13" x14ac:dyDescent="0.25">
      <c r="B106" s="38"/>
      <c r="C106" s="38"/>
      <c r="E106" s="38"/>
      <c r="L106" s="38"/>
      <c r="M106" s="38"/>
    </row>
    <row r="107" spans="2:13" x14ac:dyDescent="0.25">
      <c r="B107" s="38"/>
      <c r="C107" s="38"/>
      <c r="E107" s="38"/>
      <c r="L107" s="38"/>
      <c r="M107" s="38"/>
    </row>
    <row r="108" spans="2:13" x14ac:dyDescent="0.25">
      <c r="B108" s="38"/>
      <c r="C108" s="38"/>
      <c r="E108" s="38"/>
      <c r="L108" s="38"/>
      <c r="M108" s="38"/>
    </row>
    <row r="109" spans="2:13" x14ac:dyDescent="0.25">
      <c r="B109" s="38"/>
      <c r="C109" s="38"/>
      <c r="E109" s="38"/>
      <c r="L109" s="38"/>
      <c r="M109" s="38"/>
    </row>
    <row r="110" spans="2:13" x14ac:dyDescent="0.25">
      <c r="B110" s="38"/>
      <c r="C110" s="38"/>
      <c r="E110" s="38"/>
      <c r="L110" s="38"/>
      <c r="M110" s="38"/>
    </row>
    <row r="111" spans="2:13" x14ac:dyDescent="0.25">
      <c r="B111" s="38"/>
      <c r="C111" s="38"/>
      <c r="E111" s="38"/>
      <c r="L111" s="38"/>
      <c r="M111" s="38"/>
    </row>
    <row r="112" spans="2:13" x14ac:dyDescent="0.25">
      <c r="B112" s="38"/>
      <c r="C112" s="38"/>
      <c r="E112" s="38"/>
      <c r="L112" s="38"/>
      <c r="M112" s="38"/>
    </row>
    <row r="113" spans="2:13" x14ac:dyDescent="0.25">
      <c r="B113" s="38"/>
      <c r="C113" s="38"/>
      <c r="E113" s="38"/>
      <c r="L113" s="38"/>
      <c r="M113" s="38"/>
    </row>
    <row r="114" spans="2:13" x14ac:dyDescent="0.25">
      <c r="B114" s="38"/>
      <c r="C114" s="38"/>
      <c r="E114" s="38"/>
      <c r="L114" s="38"/>
      <c r="M114" s="38"/>
    </row>
  </sheetData>
  <sheetProtection algorithmName="SHA-512" hashValue="KhB63mlNovu02Th2zs9xpDRI6aU0zTmc/1juUQyGBor7yVGupE6t0eX+qryispXMEGS1rHrfQBB2GGhNx+ehHw==" saltValue="14+WBf7eTn5sMkB2J4uDIQ==" spinCount="100000" sheet="1" objects="1" scenarios="1" selectLockedCells="1" selectUnlockedCells="1"/>
  <autoFilter ref="A7:O67">
    <sortState ref="A3:AE62">
      <sortCondition descending="1" ref="N2:N62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0.59999389629810485"/>
  </sheetPr>
  <dimension ref="A1:P114"/>
  <sheetViews>
    <sheetView showGridLines="0" topLeftCell="I1" zoomScale="80" zoomScaleNormal="80" workbookViewId="0">
      <selection activeCell="A2" sqref="A2:D8"/>
    </sheetView>
  </sheetViews>
  <sheetFormatPr baseColWidth="10" defaultRowHeight="15" x14ac:dyDescent="0.25"/>
  <cols>
    <col min="1" max="1" width="11.5703125" customWidth="1"/>
    <col min="2" max="2" width="31.42578125" bestFit="1" customWidth="1"/>
    <col min="3" max="3" width="27.7109375" bestFit="1" customWidth="1"/>
    <col min="4" max="4" width="24.140625" style="15" bestFit="1" customWidth="1"/>
    <col min="5" max="5" width="27.140625" bestFit="1" customWidth="1"/>
    <col min="6" max="6" width="38.42578125" style="11" bestFit="1" customWidth="1"/>
    <col min="7" max="7" width="32.28515625" style="12" customWidth="1"/>
    <col min="8" max="8" width="41.28515625" style="11" bestFit="1" customWidth="1"/>
    <col min="9" max="9" width="35.140625" style="12" bestFit="1" customWidth="1"/>
    <col min="10" max="10" width="46.28515625" style="11" bestFit="1" customWidth="1"/>
    <col min="11" max="11" width="40.140625" style="12" bestFit="1" customWidth="1"/>
    <col min="12" max="12" width="25.28515625" bestFit="1" customWidth="1"/>
    <col min="13" max="13" width="25" bestFit="1" customWidth="1"/>
    <col min="14" max="14" width="19.5703125" style="13" bestFit="1" customWidth="1"/>
    <col min="16" max="16" width="19.140625" customWidth="1"/>
  </cols>
  <sheetData>
    <row r="1" spans="1:16" x14ac:dyDescent="0.25">
      <c r="A1" s="34" t="s">
        <v>15</v>
      </c>
      <c r="B1" s="34"/>
      <c r="C1" s="34"/>
      <c r="D1" s="34"/>
    </row>
    <row r="2" spans="1:16" x14ac:dyDescent="0.25">
      <c r="A2" s="34" t="s">
        <v>16</v>
      </c>
      <c r="B2" s="34"/>
      <c r="C2" s="34"/>
      <c r="D2" s="34"/>
    </row>
    <row r="3" spans="1:16" x14ac:dyDescent="0.25">
      <c r="A3" s="34" t="s">
        <v>17</v>
      </c>
      <c r="B3" s="34"/>
      <c r="C3" s="34"/>
      <c r="D3" s="34"/>
    </row>
    <row r="4" spans="1:16" x14ac:dyDescent="0.25">
      <c r="A4" s="34" t="s">
        <v>173</v>
      </c>
      <c r="B4" s="34"/>
      <c r="C4" s="34"/>
      <c r="D4" s="34"/>
    </row>
    <row r="6" spans="1:16" x14ac:dyDescent="0.25">
      <c r="B6" s="14">
        <v>0.15</v>
      </c>
      <c r="C6" s="14">
        <v>0.15</v>
      </c>
      <c r="E6" s="14">
        <v>0.1</v>
      </c>
      <c r="L6" s="14">
        <v>0.4</v>
      </c>
      <c r="M6" s="14">
        <v>0.2</v>
      </c>
    </row>
    <row r="7" spans="1:16" x14ac:dyDescent="0.25">
      <c r="A7" s="16" t="s">
        <v>19</v>
      </c>
      <c r="B7" s="17" t="s">
        <v>20</v>
      </c>
      <c r="C7" s="17" t="s">
        <v>21</v>
      </c>
      <c r="D7" s="16" t="s">
        <v>22</v>
      </c>
      <c r="E7" s="17" t="s">
        <v>23</v>
      </c>
      <c r="F7" s="18" t="s">
        <v>24</v>
      </c>
      <c r="G7" s="19" t="s">
        <v>25</v>
      </c>
      <c r="H7" s="18" t="s">
        <v>26</v>
      </c>
      <c r="I7" s="19" t="s">
        <v>27</v>
      </c>
      <c r="J7" s="18" t="s">
        <v>28</v>
      </c>
      <c r="K7" s="19" t="s">
        <v>29</v>
      </c>
      <c r="L7" s="17" t="s">
        <v>30</v>
      </c>
      <c r="M7" s="17" t="s">
        <v>31</v>
      </c>
      <c r="N7" s="20" t="s">
        <v>32</v>
      </c>
      <c r="O7" s="21" t="s">
        <v>33</v>
      </c>
      <c r="P7" s="21" t="s">
        <v>34</v>
      </c>
    </row>
    <row r="8" spans="1:16" x14ac:dyDescent="0.25">
      <c r="A8" s="22" t="s">
        <v>143</v>
      </c>
      <c r="B8" s="36">
        <v>10</v>
      </c>
      <c r="C8" s="36">
        <v>12.5</v>
      </c>
      <c r="D8" s="15">
        <v>100</v>
      </c>
      <c r="E8" s="37">
        <f t="shared" ref="E8:E45" si="0">+ROUND(D8*10%,2)</f>
        <v>10</v>
      </c>
      <c r="F8" s="23">
        <v>8765</v>
      </c>
      <c r="G8" s="24">
        <f t="shared" ref="G8:G45" si="1">+F8/MAX(F:F)</f>
        <v>0.8481710857364041</v>
      </c>
      <c r="H8" s="23">
        <v>6423</v>
      </c>
      <c r="I8" s="24">
        <f t="shared" ref="I8:I45" si="2">+H8/MAX(H:H)</f>
        <v>0.62761383623216727</v>
      </c>
      <c r="J8" s="23">
        <f t="shared" ref="J8:J45" si="3">+F8-H8</f>
        <v>2342</v>
      </c>
      <c r="K8" s="24">
        <f t="shared" ref="K8:K45" si="4">+J8/MAX(J:J)</f>
        <v>0.43106939076016931</v>
      </c>
      <c r="L8" s="35">
        <f>+(G8*30+I8*50+K8*20)*40%</f>
        <v>26.178884879561554</v>
      </c>
      <c r="M8" s="35">
        <v>18</v>
      </c>
      <c r="N8" s="25">
        <f t="shared" ref="N8:N45" si="5">+ROUND(B8+C8+E8+L8+M8,2)</f>
        <v>76.680000000000007</v>
      </c>
      <c r="O8" s="26">
        <f t="shared" ref="O8:O45" si="6">+_xlfn.RANK.AVG(N8,N:N)</f>
        <v>1</v>
      </c>
      <c r="P8" s="26" t="str">
        <f>+IF(N8&gt;=41,"SI","NO")</f>
        <v>SI</v>
      </c>
    </row>
    <row r="9" spans="1:16" x14ac:dyDescent="0.25">
      <c r="A9" s="22" t="s">
        <v>35</v>
      </c>
      <c r="B9" s="36">
        <v>13</v>
      </c>
      <c r="C9" s="36">
        <v>11.5</v>
      </c>
      <c r="D9" s="15">
        <v>100</v>
      </c>
      <c r="E9" s="37">
        <f t="shared" si="0"/>
        <v>10</v>
      </c>
      <c r="F9" s="23">
        <v>7792</v>
      </c>
      <c r="G9" s="24">
        <f t="shared" si="1"/>
        <v>0.75401586994387459</v>
      </c>
      <c r="H9" s="23">
        <v>4262</v>
      </c>
      <c r="I9" s="24">
        <f t="shared" si="2"/>
        <v>0.41645495407465311</v>
      </c>
      <c r="J9" s="23">
        <f t="shared" si="3"/>
        <v>3530</v>
      </c>
      <c r="K9" s="24">
        <f t="shared" si="4"/>
        <v>0.64973311246088716</v>
      </c>
      <c r="L9" s="35">
        <f>+(G9*30+I9*50+K9*20)*40%</f>
        <v>22.575154420506653</v>
      </c>
      <c r="M9" s="35">
        <v>12</v>
      </c>
      <c r="N9" s="25">
        <f t="shared" si="5"/>
        <v>69.08</v>
      </c>
      <c r="O9" s="26">
        <f t="shared" si="6"/>
        <v>2</v>
      </c>
      <c r="P9" s="26" t="str">
        <f t="shared" ref="P9:P45" si="7">+IF(N9&gt;=41,"SI","NO")</f>
        <v>SI</v>
      </c>
    </row>
    <row r="10" spans="1:16" x14ac:dyDescent="0.25">
      <c r="A10" s="22" t="s">
        <v>174</v>
      </c>
      <c r="B10" s="36">
        <v>12</v>
      </c>
      <c r="C10" s="36">
        <v>10</v>
      </c>
      <c r="D10" s="15">
        <v>100</v>
      </c>
      <c r="E10" s="37">
        <f t="shared" si="0"/>
        <v>10</v>
      </c>
      <c r="F10" s="23">
        <v>7335</v>
      </c>
      <c r="G10" s="24">
        <f t="shared" si="1"/>
        <v>0.70979291658602672</v>
      </c>
      <c r="H10" s="23">
        <v>7335</v>
      </c>
      <c r="I10" s="24">
        <f t="shared" si="2"/>
        <v>0.71672855188587059</v>
      </c>
      <c r="J10" s="23">
        <f t="shared" si="3"/>
        <v>0</v>
      </c>
      <c r="K10" s="24">
        <f t="shared" si="4"/>
        <v>0</v>
      </c>
      <c r="L10" s="35">
        <f>+ROUND((G10*30+I10*50+K10*20)*40%,2)</f>
        <v>22.85</v>
      </c>
      <c r="M10" s="35">
        <v>14</v>
      </c>
      <c r="N10" s="25">
        <f t="shared" si="5"/>
        <v>68.849999999999994</v>
      </c>
      <c r="O10" s="26">
        <f t="shared" si="6"/>
        <v>3</v>
      </c>
      <c r="P10" s="26" t="str">
        <f t="shared" si="7"/>
        <v>SI</v>
      </c>
    </row>
    <row r="11" spans="1:16" x14ac:dyDescent="0.25">
      <c r="A11" s="22" t="s">
        <v>175</v>
      </c>
      <c r="B11" s="36">
        <v>11.5</v>
      </c>
      <c r="C11" s="36">
        <v>13.5</v>
      </c>
      <c r="D11" s="15">
        <v>100</v>
      </c>
      <c r="E11" s="37">
        <f t="shared" si="0"/>
        <v>10</v>
      </c>
      <c r="F11" s="23">
        <v>6547</v>
      </c>
      <c r="G11" s="24">
        <f t="shared" si="1"/>
        <v>0.63353977162763697</v>
      </c>
      <c r="H11" s="23">
        <v>5847</v>
      </c>
      <c r="I11" s="24">
        <f t="shared" si="2"/>
        <v>0.57133085792456517</v>
      </c>
      <c r="J11" s="23">
        <f t="shared" si="3"/>
        <v>700</v>
      </c>
      <c r="K11" s="24">
        <f t="shared" si="4"/>
        <v>0.12884226026136572</v>
      </c>
      <c r="L11" s="35">
        <f>+(G11*30+I11*50+K11*20)*40%</f>
        <v>20.059832500113874</v>
      </c>
      <c r="M11" s="35">
        <v>13.5</v>
      </c>
      <c r="N11" s="25">
        <f t="shared" si="5"/>
        <v>68.56</v>
      </c>
      <c r="O11" s="26">
        <f t="shared" si="6"/>
        <v>4</v>
      </c>
      <c r="P11" s="26" t="str">
        <f t="shared" si="7"/>
        <v>SI</v>
      </c>
    </row>
    <row r="12" spans="1:16" x14ac:dyDescent="0.25">
      <c r="A12" s="22" t="s">
        <v>160</v>
      </c>
      <c r="B12" s="36">
        <v>15</v>
      </c>
      <c r="C12" s="36">
        <v>14.5</v>
      </c>
      <c r="D12" s="15">
        <v>100</v>
      </c>
      <c r="E12" s="37">
        <f t="shared" si="0"/>
        <v>10</v>
      </c>
      <c r="F12" s="23">
        <v>3389</v>
      </c>
      <c r="G12" s="24">
        <f t="shared" si="1"/>
        <v>0.32794658409134897</v>
      </c>
      <c r="H12" s="23">
        <v>3389</v>
      </c>
      <c r="I12" s="24">
        <f t="shared" si="2"/>
        <v>0.33115106507719366</v>
      </c>
      <c r="J12" s="23">
        <f t="shared" si="3"/>
        <v>0</v>
      </c>
      <c r="K12" s="24">
        <f t="shared" si="4"/>
        <v>0</v>
      </c>
      <c r="L12" s="35">
        <f>+ROUND((G12*30+I12*50+K12*20)*40%,2)</f>
        <v>10.56</v>
      </c>
      <c r="M12" s="35">
        <v>18</v>
      </c>
      <c r="N12" s="25">
        <f t="shared" si="5"/>
        <v>68.06</v>
      </c>
      <c r="O12" s="26">
        <f t="shared" si="6"/>
        <v>5</v>
      </c>
      <c r="P12" s="26" t="str">
        <f t="shared" si="7"/>
        <v>SI</v>
      </c>
    </row>
    <row r="13" spans="1:16" x14ac:dyDescent="0.25">
      <c r="A13" s="22" t="s">
        <v>144</v>
      </c>
      <c r="B13" s="36">
        <v>8.5</v>
      </c>
      <c r="C13" s="36">
        <v>10</v>
      </c>
      <c r="D13" s="15">
        <v>100</v>
      </c>
      <c r="E13" s="37">
        <f t="shared" si="0"/>
        <v>10</v>
      </c>
      <c r="F13" s="23">
        <v>9284</v>
      </c>
      <c r="G13" s="24">
        <f t="shared" si="1"/>
        <v>0.89839365202245014</v>
      </c>
      <c r="H13" s="23">
        <v>9284</v>
      </c>
      <c r="I13" s="24">
        <f t="shared" si="2"/>
        <v>0.90717217119405902</v>
      </c>
      <c r="J13" s="23">
        <f t="shared" si="3"/>
        <v>0</v>
      </c>
      <c r="K13" s="24">
        <f t="shared" si="4"/>
        <v>0</v>
      </c>
      <c r="L13" s="35">
        <f>+ROUND((G13*30+I13*50+K13*20)*40%,2)</f>
        <v>28.92</v>
      </c>
      <c r="M13" s="35">
        <v>10.5</v>
      </c>
      <c r="N13" s="25">
        <f t="shared" si="5"/>
        <v>67.92</v>
      </c>
      <c r="O13" s="26">
        <f t="shared" si="6"/>
        <v>6</v>
      </c>
      <c r="P13" s="26" t="str">
        <f t="shared" si="7"/>
        <v>SI</v>
      </c>
    </row>
    <row r="14" spans="1:16" x14ac:dyDescent="0.25">
      <c r="A14" s="22" t="s">
        <v>38</v>
      </c>
      <c r="B14" s="36">
        <v>12</v>
      </c>
      <c r="C14" s="36">
        <v>14</v>
      </c>
      <c r="D14" s="15">
        <v>100</v>
      </c>
      <c r="E14" s="37">
        <f t="shared" si="0"/>
        <v>10</v>
      </c>
      <c r="F14" s="23">
        <v>3712</v>
      </c>
      <c r="G14" s="24">
        <f t="shared" si="1"/>
        <v>0.35920263208825237</v>
      </c>
      <c r="H14" s="23">
        <v>3472</v>
      </c>
      <c r="I14" s="24">
        <f t="shared" si="2"/>
        <v>0.33926128590971272</v>
      </c>
      <c r="J14" s="23">
        <f t="shared" si="3"/>
        <v>240</v>
      </c>
      <c r="K14" s="24">
        <f t="shared" si="4"/>
        <v>4.417448923246825E-2</v>
      </c>
      <c r="L14" s="35">
        <f>+ROUND((G14*30+I14*50+K14*20)*40%,2)</f>
        <v>11.45</v>
      </c>
      <c r="M14" s="35">
        <v>18.5</v>
      </c>
      <c r="N14" s="25">
        <f t="shared" si="5"/>
        <v>65.95</v>
      </c>
      <c r="O14" s="26">
        <f t="shared" si="6"/>
        <v>7</v>
      </c>
      <c r="P14" s="26" t="str">
        <f t="shared" si="7"/>
        <v>SI</v>
      </c>
    </row>
    <row r="15" spans="1:16" x14ac:dyDescent="0.25">
      <c r="A15" s="22" t="s">
        <v>176</v>
      </c>
      <c r="B15" s="36">
        <v>13.5</v>
      </c>
      <c r="C15" s="36">
        <v>14.5</v>
      </c>
      <c r="D15" s="15">
        <v>100</v>
      </c>
      <c r="E15" s="37">
        <f t="shared" si="0"/>
        <v>10</v>
      </c>
      <c r="F15" s="23">
        <v>3242</v>
      </c>
      <c r="G15" s="24">
        <f t="shared" si="1"/>
        <v>0.31372169537449196</v>
      </c>
      <c r="H15" s="23">
        <v>3242</v>
      </c>
      <c r="I15" s="24">
        <f t="shared" si="2"/>
        <v>0.31678717998827438</v>
      </c>
      <c r="J15" s="23">
        <f t="shared" si="3"/>
        <v>0</v>
      </c>
      <c r="K15" s="24">
        <f t="shared" si="4"/>
        <v>0</v>
      </c>
      <c r="L15" s="35">
        <f>+(G15*30+I15*50+K15*20)*40%</f>
        <v>10.100403944259391</v>
      </c>
      <c r="M15" s="35">
        <v>16</v>
      </c>
      <c r="N15" s="25">
        <f t="shared" si="5"/>
        <v>64.099999999999994</v>
      </c>
      <c r="O15" s="26">
        <f t="shared" si="6"/>
        <v>8</v>
      </c>
      <c r="P15" s="26" t="str">
        <f t="shared" si="7"/>
        <v>SI</v>
      </c>
    </row>
    <row r="16" spans="1:16" x14ac:dyDescent="0.25">
      <c r="A16" s="22" t="s">
        <v>161</v>
      </c>
      <c r="B16" s="36">
        <v>7.5</v>
      </c>
      <c r="C16" s="36">
        <v>6.5</v>
      </c>
      <c r="D16" s="15">
        <v>100</v>
      </c>
      <c r="E16" s="37">
        <f t="shared" si="0"/>
        <v>10</v>
      </c>
      <c r="F16" s="23">
        <v>10234</v>
      </c>
      <c r="G16" s="24">
        <f t="shared" si="1"/>
        <v>0.99032320495451909</v>
      </c>
      <c r="H16" s="23">
        <v>10234</v>
      </c>
      <c r="I16" s="24">
        <f t="shared" si="2"/>
        <v>1</v>
      </c>
      <c r="J16" s="23">
        <f t="shared" si="3"/>
        <v>0</v>
      </c>
      <c r="K16" s="24">
        <f t="shared" si="4"/>
        <v>0</v>
      </c>
      <c r="L16" s="35">
        <f>+(G16*30+I16*50+K16*20)*40%</f>
        <v>31.88387845945423</v>
      </c>
      <c r="M16" s="35">
        <v>8</v>
      </c>
      <c r="N16" s="25">
        <f t="shared" si="5"/>
        <v>63.88</v>
      </c>
      <c r="O16" s="26">
        <f t="shared" si="6"/>
        <v>9</v>
      </c>
      <c r="P16" s="26" t="str">
        <f t="shared" si="7"/>
        <v>SI</v>
      </c>
    </row>
    <row r="17" spans="1:16" x14ac:dyDescent="0.25">
      <c r="A17" s="22" t="s">
        <v>145</v>
      </c>
      <c r="B17" s="36">
        <v>9.5</v>
      </c>
      <c r="C17" s="36">
        <v>8.5</v>
      </c>
      <c r="D17" s="15">
        <v>100</v>
      </c>
      <c r="E17" s="37">
        <f t="shared" si="0"/>
        <v>10</v>
      </c>
      <c r="F17" s="23">
        <v>7170</v>
      </c>
      <c r="G17" s="24">
        <f t="shared" si="1"/>
        <v>0.69382620476098311</v>
      </c>
      <c r="H17" s="23">
        <v>7170</v>
      </c>
      <c r="I17" s="24">
        <f t="shared" si="2"/>
        <v>0.70060582372483882</v>
      </c>
      <c r="J17" s="23">
        <f t="shared" si="3"/>
        <v>0</v>
      </c>
      <c r="K17" s="24">
        <f t="shared" si="4"/>
        <v>0</v>
      </c>
      <c r="L17" s="35">
        <f>+ROUND((G17*30+I17*50+K17*20)*40%,2)</f>
        <v>22.34</v>
      </c>
      <c r="M17" s="35">
        <v>12</v>
      </c>
      <c r="N17" s="25">
        <f t="shared" si="5"/>
        <v>62.34</v>
      </c>
      <c r="O17" s="26">
        <f t="shared" si="6"/>
        <v>10</v>
      </c>
      <c r="P17" s="26" t="str">
        <f t="shared" si="7"/>
        <v>SI</v>
      </c>
    </row>
    <row r="18" spans="1:16" x14ac:dyDescent="0.25">
      <c r="A18" s="22" t="s">
        <v>177</v>
      </c>
      <c r="B18" s="36">
        <v>8</v>
      </c>
      <c r="C18" s="36">
        <v>7</v>
      </c>
      <c r="D18" s="15">
        <v>100</v>
      </c>
      <c r="E18" s="37">
        <f t="shared" si="0"/>
        <v>10</v>
      </c>
      <c r="F18" s="23">
        <v>9218</v>
      </c>
      <c r="G18" s="24">
        <f t="shared" si="1"/>
        <v>0.89200696729243278</v>
      </c>
      <c r="H18" s="23">
        <v>9005</v>
      </c>
      <c r="I18" s="24">
        <f t="shared" si="2"/>
        <v>0.87991010357631427</v>
      </c>
      <c r="J18" s="23">
        <f t="shared" si="3"/>
        <v>213</v>
      </c>
      <c r="K18" s="24">
        <f t="shared" si="4"/>
        <v>3.9204859193815569E-2</v>
      </c>
      <c r="L18" s="35">
        <f>+(G18*30+I18*50+K18*20)*40%</f>
        <v>28.615924552586009</v>
      </c>
      <c r="M18" s="35">
        <v>8</v>
      </c>
      <c r="N18" s="25">
        <f t="shared" si="5"/>
        <v>61.62</v>
      </c>
      <c r="O18" s="26">
        <f t="shared" si="6"/>
        <v>11</v>
      </c>
      <c r="P18" s="26" t="str">
        <f t="shared" si="7"/>
        <v>SI</v>
      </c>
    </row>
    <row r="19" spans="1:16" x14ac:dyDescent="0.25">
      <c r="A19" s="22" t="s">
        <v>178</v>
      </c>
      <c r="B19" s="36">
        <v>7</v>
      </c>
      <c r="C19" s="36">
        <v>5.5</v>
      </c>
      <c r="D19" s="15">
        <v>100</v>
      </c>
      <c r="E19" s="37">
        <f t="shared" si="0"/>
        <v>10</v>
      </c>
      <c r="F19" s="23">
        <v>9830</v>
      </c>
      <c r="G19" s="24">
        <f t="shared" si="1"/>
        <v>0.95122895297077603</v>
      </c>
      <c r="H19" s="23">
        <v>7729</v>
      </c>
      <c r="I19" s="24">
        <f t="shared" si="2"/>
        <v>0.75522767246433453</v>
      </c>
      <c r="J19" s="23">
        <f t="shared" si="3"/>
        <v>2101</v>
      </c>
      <c r="K19" s="24">
        <f t="shared" si="4"/>
        <v>0.38671084115589915</v>
      </c>
      <c r="L19" s="35">
        <f>+ROUND((G19*30+I19*50+K19*20)*40%,2)</f>
        <v>29.61</v>
      </c>
      <c r="M19" s="35">
        <v>9.5</v>
      </c>
      <c r="N19" s="25">
        <f t="shared" si="5"/>
        <v>61.61</v>
      </c>
      <c r="O19" s="26">
        <f t="shared" si="6"/>
        <v>12</v>
      </c>
      <c r="P19" s="26" t="str">
        <f t="shared" si="7"/>
        <v>SI</v>
      </c>
    </row>
    <row r="20" spans="1:16" x14ac:dyDescent="0.25">
      <c r="A20" s="22" t="s">
        <v>44</v>
      </c>
      <c r="B20" s="36">
        <v>7</v>
      </c>
      <c r="C20" s="36">
        <v>3.5</v>
      </c>
      <c r="D20" s="15">
        <v>100</v>
      </c>
      <c r="E20" s="37">
        <f t="shared" si="0"/>
        <v>10</v>
      </c>
      <c r="F20" s="23">
        <v>9922</v>
      </c>
      <c r="G20" s="24">
        <f t="shared" si="1"/>
        <v>0.96013160441261858</v>
      </c>
      <c r="H20" s="23">
        <v>9922</v>
      </c>
      <c r="I20" s="24">
        <f t="shared" si="2"/>
        <v>0.96951338675004883</v>
      </c>
      <c r="J20" s="23">
        <f t="shared" si="3"/>
        <v>0</v>
      </c>
      <c r="K20" s="24">
        <f t="shared" si="4"/>
        <v>0</v>
      </c>
      <c r="L20" s="35">
        <f>+ROUND((G20*30+I20*50+K20*20)*40%,2)</f>
        <v>30.91</v>
      </c>
      <c r="M20" s="35">
        <v>9.5</v>
      </c>
      <c r="N20" s="25">
        <f t="shared" si="5"/>
        <v>60.91</v>
      </c>
      <c r="O20" s="26">
        <f t="shared" si="6"/>
        <v>13</v>
      </c>
      <c r="P20" s="26" t="str">
        <f t="shared" si="7"/>
        <v>SI</v>
      </c>
    </row>
    <row r="21" spans="1:16" x14ac:dyDescent="0.25">
      <c r="A21" s="22" t="s">
        <v>146</v>
      </c>
      <c r="B21" s="36">
        <v>11.5</v>
      </c>
      <c r="C21" s="36">
        <v>8.5</v>
      </c>
      <c r="D21" s="15">
        <v>100</v>
      </c>
      <c r="E21" s="37">
        <f t="shared" si="0"/>
        <v>10</v>
      </c>
      <c r="F21" s="23">
        <v>5466</v>
      </c>
      <c r="G21" s="24">
        <f t="shared" si="1"/>
        <v>0.52893361718598797</v>
      </c>
      <c r="H21" s="23">
        <v>5466</v>
      </c>
      <c r="I21" s="24">
        <f t="shared" si="2"/>
        <v>0.53410201289818249</v>
      </c>
      <c r="J21" s="23">
        <f t="shared" si="3"/>
        <v>0</v>
      </c>
      <c r="K21" s="24">
        <f t="shared" si="4"/>
        <v>0</v>
      </c>
      <c r="L21" s="35">
        <f>+(G21*30+I21*50+K21*20)*40%</f>
        <v>17.029243664195505</v>
      </c>
      <c r="M21" s="35">
        <v>13.5</v>
      </c>
      <c r="N21" s="25">
        <f t="shared" si="5"/>
        <v>60.53</v>
      </c>
      <c r="O21" s="26">
        <f t="shared" si="6"/>
        <v>14</v>
      </c>
      <c r="P21" s="26" t="str">
        <f t="shared" si="7"/>
        <v>SI</v>
      </c>
    </row>
    <row r="22" spans="1:16" x14ac:dyDescent="0.25">
      <c r="A22" s="22" t="s">
        <v>162</v>
      </c>
      <c r="B22" s="36">
        <v>11</v>
      </c>
      <c r="C22" s="36">
        <v>12.5</v>
      </c>
      <c r="D22" s="15">
        <v>100</v>
      </c>
      <c r="E22" s="37">
        <f t="shared" si="0"/>
        <v>10</v>
      </c>
      <c r="F22" s="23">
        <v>3431</v>
      </c>
      <c r="G22" s="24">
        <f t="shared" si="1"/>
        <v>0.33201083801045095</v>
      </c>
      <c r="H22" s="23">
        <v>3431</v>
      </c>
      <c r="I22" s="24">
        <f t="shared" si="2"/>
        <v>0.33525503224545633</v>
      </c>
      <c r="J22" s="23">
        <f t="shared" si="3"/>
        <v>0</v>
      </c>
      <c r="K22" s="24">
        <f t="shared" si="4"/>
        <v>0</v>
      </c>
      <c r="L22" s="35">
        <f t="shared" ref="L22:L45" si="8">+ROUND((G22*30+I22*50+K22*20)*40%,2)</f>
        <v>10.69</v>
      </c>
      <c r="M22" s="35">
        <v>15</v>
      </c>
      <c r="N22" s="25">
        <f t="shared" si="5"/>
        <v>59.19</v>
      </c>
      <c r="O22" s="26">
        <f t="shared" si="6"/>
        <v>15</v>
      </c>
      <c r="P22" s="26" t="str">
        <f t="shared" si="7"/>
        <v>SI</v>
      </c>
    </row>
    <row r="23" spans="1:16" x14ac:dyDescent="0.25">
      <c r="A23" s="22" t="s">
        <v>52</v>
      </c>
      <c r="B23" s="36">
        <v>8</v>
      </c>
      <c r="C23" s="36">
        <v>6.5</v>
      </c>
      <c r="D23" s="15">
        <v>100</v>
      </c>
      <c r="E23" s="37">
        <f t="shared" si="0"/>
        <v>10</v>
      </c>
      <c r="F23" s="23">
        <v>7610</v>
      </c>
      <c r="G23" s="24">
        <f t="shared" si="1"/>
        <v>0.73640410296109926</v>
      </c>
      <c r="H23" s="23">
        <v>7610</v>
      </c>
      <c r="I23" s="24">
        <f t="shared" si="2"/>
        <v>0.74359976548759044</v>
      </c>
      <c r="J23" s="23">
        <f t="shared" si="3"/>
        <v>0</v>
      </c>
      <c r="K23" s="24">
        <f t="shared" si="4"/>
        <v>0</v>
      </c>
      <c r="L23" s="35">
        <f t="shared" si="8"/>
        <v>23.71</v>
      </c>
      <c r="M23" s="35">
        <v>10.5</v>
      </c>
      <c r="N23" s="25">
        <f t="shared" si="5"/>
        <v>58.71</v>
      </c>
      <c r="O23" s="26">
        <f t="shared" si="6"/>
        <v>16</v>
      </c>
      <c r="P23" s="26" t="str">
        <f t="shared" si="7"/>
        <v>SI</v>
      </c>
    </row>
    <row r="24" spans="1:16" x14ac:dyDescent="0.25">
      <c r="A24" s="22" t="s">
        <v>179</v>
      </c>
      <c r="B24" s="36">
        <v>8</v>
      </c>
      <c r="C24" s="36">
        <v>6</v>
      </c>
      <c r="D24" s="15">
        <v>100</v>
      </c>
      <c r="E24" s="37">
        <f t="shared" si="0"/>
        <v>10</v>
      </c>
      <c r="F24" s="23">
        <v>10334</v>
      </c>
      <c r="G24" s="24">
        <f t="shared" si="1"/>
        <v>1</v>
      </c>
      <c r="H24" s="23">
        <v>4901</v>
      </c>
      <c r="I24" s="24">
        <f t="shared" si="2"/>
        <v>0.4788938831346492</v>
      </c>
      <c r="J24" s="23">
        <f t="shared" si="3"/>
        <v>5433</v>
      </c>
      <c r="K24" s="24">
        <f t="shared" si="4"/>
        <v>1</v>
      </c>
      <c r="L24" s="35">
        <f t="shared" si="8"/>
        <v>29.58</v>
      </c>
      <c r="M24" s="35">
        <v>4.5</v>
      </c>
      <c r="N24" s="25">
        <f t="shared" si="5"/>
        <v>58.08</v>
      </c>
      <c r="O24" s="26">
        <f t="shared" si="6"/>
        <v>17</v>
      </c>
      <c r="P24" s="26" t="str">
        <f t="shared" si="7"/>
        <v>SI</v>
      </c>
    </row>
    <row r="25" spans="1:16" x14ac:dyDescent="0.25">
      <c r="A25" s="22" t="s">
        <v>64</v>
      </c>
      <c r="B25" s="36">
        <v>12</v>
      </c>
      <c r="C25" s="36">
        <v>13.5</v>
      </c>
      <c r="D25" s="15">
        <v>100</v>
      </c>
      <c r="E25" s="37">
        <f t="shared" si="0"/>
        <v>10</v>
      </c>
      <c r="F25" s="23">
        <v>2518</v>
      </c>
      <c r="G25" s="24">
        <f t="shared" si="1"/>
        <v>0.24366169924520997</v>
      </c>
      <c r="H25" s="23">
        <v>2518</v>
      </c>
      <c r="I25" s="24">
        <f t="shared" si="2"/>
        <v>0.24604260308774673</v>
      </c>
      <c r="J25" s="23">
        <f t="shared" si="3"/>
        <v>0</v>
      </c>
      <c r="K25" s="24">
        <f t="shared" si="4"/>
        <v>0</v>
      </c>
      <c r="L25" s="35">
        <f t="shared" si="8"/>
        <v>7.84</v>
      </c>
      <c r="M25" s="35">
        <v>13.5</v>
      </c>
      <c r="N25" s="25">
        <f t="shared" si="5"/>
        <v>56.84</v>
      </c>
      <c r="O25" s="26">
        <f t="shared" si="6"/>
        <v>18</v>
      </c>
      <c r="P25" s="26" t="str">
        <f t="shared" si="7"/>
        <v>SI</v>
      </c>
    </row>
    <row r="26" spans="1:16" x14ac:dyDescent="0.25">
      <c r="A26" s="22" t="s">
        <v>164</v>
      </c>
      <c r="B26" s="36">
        <v>8.5</v>
      </c>
      <c r="C26" s="36">
        <v>4</v>
      </c>
      <c r="D26" s="15">
        <v>100</v>
      </c>
      <c r="E26" s="37">
        <f t="shared" si="0"/>
        <v>10</v>
      </c>
      <c r="F26" s="23">
        <v>6943</v>
      </c>
      <c r="G26" s="24">
        <f t="shared" si="1"/>
        <v>0.67185988000774144</v>
      </c>
      <c r="H26" s="23">
        <v>5663</v>
      </c>
      <c r="I26" s="24">
        <f t="shared" si="2"/>
        <v>0.55335157318741446</v>
      </c>
      <c r="J26" s="23">
        <f t="shared" si="3"/>
        <v>1280</v>
      </c>
      <c r="K26" s="24">
        <f t="shared" si="4"/>
        <v>0.23559727590649734</v>
      </c>
      <c r="L26" s="35">
        <f t="shared" si="8"/>
        <v>21.01</v>
      </c>
      <c r="M26" s="35">
        <v>12.5</v>
      </c>
      <c r="N26" s="25">
        <f t="shared" si="5"/>
        <v>56.01</v>
      </c>
      <c r="O26" s="26">
        <f t="shared" si="6"/>
        <v>19</v>
      </c>
      <c r="P26" s="26" t="str">
        <f t="shared" si="7"/>
        <v>SI</v>
      </c>
    </row>
    <row r="27" spans="1:16" x14ac:dyDescent="0.25">
      <c r="A27" s="22" t="s">
        <v>70</v>
      </c>
      <c r="B27" s="36">
        <v>8.5</v>
      </c>
      <c r="C27" s="36">
        <v>6.5</v>
      </c>
      <c r="D27" s="15">
        <v>100</v>
      </c>
      <c r="E27" s="37">
        <f t="shared" si="0"/>
        <v>10</v>
      </c>
      <c r="F27" s="23">
        <v>6178</v>
      </c>
      <c r="G27" s="24">
        <f t="shared" si="1"/>
        <v>0.59783239790981224</v>
      </c>
      <c r="H27" s="23">
        <v>4566</v>
      </c>
      <c r="I27" s="24">
        <f t="shared" si="2"/>
        <v>0.44615985929255425</v>
      </c>
      <c r="J27" s="23">
        <f t="shared" si="3"/>
        <v>1612</v>
      </c>
      <c r="K27" s="24">
        <f t="shared" si="4"/>
        <v>0.29670531934474509</v>
      </c>
      <c r="L27" s="35">
        <f t="shared" si="8"/>
        <v>18.47</v>
      </c>
      <c r="M27" s="35">
        <v>10.5</v>
      </c>
      <c r="N27" s="25">
        <f t="shared" si="5"/>
        <v>53.97</v>
      </c>
      <c r="O27" s="26">
        <f t="shared" si="6"/>
        <v>20</v>
      </c>
      <c r="P27" s="26" t="str">
        <f t="shared" si="7"/>
        <v>SI</v>
      </c>
    </row>
    <row r="28" spans="1:16" x14ac:dyDescent="0.25">
      <c r="A28" s="22" t="s">
        <v>180</v>
      </c>
      <c r="B28" s="36">
        <v>7</v>
      </c>
      <c r="C28" s="36">
        <v>9.5</v>
      </c>
      <c r="D28" s="15">
        <v>100</v>
      </c>
      <c r="E28" s="37">
        <f t="shared" si="0"/>
        <v>10</v>
      </c>
      <c r="F28" s="23">
        <v>4352</v>
      </c>
      <c r="G28" s="24">
        <f t="shared" si="1"/>
        <v>0.42113412037933035</v>
      </c>
      <c r="H28" s="23">
        <v>4352</v>
      </c>
      <c r="I28" s="24">
        <f t="shared" si="2"/>
        <v>0.42524916943521596</v>
      </c>
      <c r="J28" s="23">
        <f t="shared" si="3"/>
        <v>0</v>
      </c>
      <c r="K28" s="24">
        <f t="shared" si="4"/>
        <v>0</v>
      </c>
      <c r="L28" s="35">
        <f t="shared" si="8"/>
        <v>13.56</v>
      </c>
      <c r="M28" s="35">
        <v>10.5</v>
      </c>
      <c r="N28" s="25">
        <f t="shared" si="5"/>
        <v>50.56</v>
      </c>
      <c r="O28" s="26">
        <f t="shared" si="6"/>
        <v>21</v>
      </c>
      <c r="P28" s="26" t="str">
        <f t="shared" si="7"/>
        <v>SI</v>
      </c>
    </row>
    <row r="29" spans="1:16" x14ac:dyDescent="0.25">
      <c r="A29" s="22" t="s">
        <v>81</v>
      </c>
      <c r="B29" s="36">
        <v>7</v>
      </c>
      <c r="C29" s="36">
        <v>5.5</v>
      </c>
      <c r="D29" s="15">
        <v>100</v>
      </c>
      <c r="E29" s="37">
        <f t="shared" si="0"/>
        <v>10</v>
      </c>
      <c r="F29" s="23">
        <v>4794</v>
      </c>
      <c r="G29" s="24">
        <f t="shared" si="1"/>
        <v>0.46390555448035609</v>
      </c>
      <c r="H29" s="23">
        <v>4794</v>
      </c>
      <c r="I29" s="24">
        <f t="shared" si="2"/>
        <v>0.46843853820598008</v>
      </c>
      <c r="J29" s="23">
        <f t="shared" si="3"/>
        <v>0</v>
      </c>
      <c r="K29" s="24">
        <f t="shared" si="4"/>
        <v>0</v>
      </c>
      <c r="L29" s="35">
        <f t="shared" si="8"/>
        <v>14.94</v>
      </c>
      <c r="M29" s="35">
        <v>13</v>
      </c>
      <c r="N29" s="25">
        <f t="shared" si="5"/>
        <v>50.44</v>
      </c>
      <c r="O29" s="26">
        <f t="shared" si="6"/>
        <v>22</v>
      </c>
      <c r="P29" s="26" t="str">
        <f t="shared" si="7"/>
        <v>SI</v>
      </c>
    </row>
    <row r="30" spans="1:16" x14ac:dyDescent="0.25">
      <c r="A30" s="22" t="s">
        <v>181</v>
      </c>
      <c r="B30" s="36">
        <v>6.5</v>
      </c>
      <c r="C30" s="36">
        <v>0</v>
      </c>
      <c r="D30" s="15">
        <v>100</v>
      </c>
      <c r="E30" s="37">
        <f t="shared" si="0"/>
        <v>10</v>
      </c>
      <c r="F30" s="23">
        <v>8653</v>
      </c>
      <c r="G30" s="24">
        <f t="shared" si="1"/>
        <v>0.83733307528546541</v>
      </c>
      <c r="H30" s="23">
        <v>4323</v>
      </c>
      <c r="I30" s="24">
        <f t="shared" si="2"/>
        <v>0.4224154778190346</v>
      </c>
      <c r="J30" s="23">
        <f t="shared" si="3"/>
        <v>4330</v>
      </c>
      <c r="K30" s="24">
        <f t="shared" si="4"/>
        <v>0.79698140990244803</v>
      </c>
      <c r="L30" s="35">
        <f t="shared" si="8"/>
        <v>24.87</v>
      </c>
      <c r="M30" s="35">
        <v>8</v>
      </c>
      <c r="N30" s="25">
        <f t="shared" si="5"/>
        <v>49.37</v>
      </c>
      <c r="O30" s="26">
        <f t="shared" si="6"/>
        <v>23</v>
      </c>
      <c r="P30" s="26" t="str">
        <f t="shared" si="7"/>
        <v>SI</v>
      </c>
    </row>
    <row r="31" spans="1:16" x14ac:dyDescent="0.25">
      <c r="A31" s="22" t="s">
        <v>182</v>
      </c>
      <c r="B31" s="36">
        <v>5</v>
      </c>
      <c r="C31" s="36">
        <v>5.5</v>
      </c>
      <c r="D31" s="15">
        <v>100</v>
      </c>
      <c r="E31" s="37">
        <f t="shared" si="0"/>
        <v>10</v>
      </c>
      <c r="F31" s="23">
        <v>7426</v>
      </c>
      <c r="G31" s="24">
        <f t="shared" si="1"/>
        <v>0.71859880007741439</v>
      </c>
      <c r="H31" s="23">
        <v>4688</v>
      </c>
      <c r="I31" s="24">
        <f t="shared" si="2"/>
        <v>0.45808090678131719</v>
      </c>
      <c r="J31" s="23">
        <f t="shared" si="3"/>
        <v>2738</v>
      </c>
      <c r="K31" s="24">
        <f t="shared" si="4"/>
        <v>0.50395729799374189</v>
      </c>
      <c r="L31" s="35">
        <f t="shared" si="8"/>
        <v>21.82</v>
      </c>
      <c r="M31" s="35">
        <v>7</v>
      </c>
      <c r="N31" s="25">
        <f t="shared" si="5"/>
        <v>49.32</v>
      </c>
      <c r="O31" s="26">
        <f t="shared" si="6"/>
        <v>24</v>
      </c>
      <c r="P31" s="26" t="str">
        <f t="shared" si="7"/>
        <v>SI</v>
      </c>
    </row>
    <row r="32" spans="1:16" x14ac:dyDescent="0.25">
      <c r="A32" s="22" t="s">
        <v>149</v>
      </c>
      <c r="B32" s="36">
        <v>9</v>
      </c>
      <c r="C32" s="36">
        <v>8.5</v>
      </c>
      <c r="D32" s="15">
        <v>100</v>
      </c>
      <c r="E32" s="37">
        <f t="shared" si="0"/>
        <v>10</v>
      </c>
      <c r="F32" s="23">
        <v>5034</v>
      </c>
      <c r="G32" s="24">
        <f t="shared" si="1"/>
        <v>0.48712986258951035</v>
      </c>
      <c r="H32" s="23">
        <v>4201</v>
      </c>
      <c r="I32" s="24">
        <f t="shared" si="2"/>
        <v>0.41049443033027166</v>
      </c>
      <c r="J32" s="23">
        <f t="shared" si="3"/>
        <v>833</v>
      </c>
      <c r="K32" s="24">
        <f t="shared" si="4"/>
        <v>0.15332228971102521</v>
      </c>
      <c r="L32" s="35">
        <f t="shared" si="8"/>
        <v>15.28</v>
      </c>
      <c r="M32" s="35">
        <v>6.5</v>
      </c>
      <c r="N32" s="25">
        <f t="shared" si="5"/>
        <v>49.28</v>
      </c>
      <c r="O32" s="26">
        <f t="shared" si="6"/>
        <v>25</v>
      </c>
      <c r="P32" s="26" t="str">
        <f t="shared" si="7"/>
        <v>SI</v>
      </c>
    </row>
    <row r="33" spans="1:16" x14ac:dyDescent="0.25">
      <c r="A33" s="22" t="s">
        <v>183</v>
      </c>
      <c r="B33" s="36">
        <v>6.5</v>
      </c>
      <c r="C33" s="36">
        <v>3</v>
      </c>
      <c r="D33" s="15">
        <v>100</v>
      </c>
      <c r="E33" s="37">
        <f t="shared" si="0"/>
        <v>10</v>
      </c>
      <c r="F33" s="23">
        <v>5023</v>
      </c>
      <c r="G33" s="24">
        <f t="shared" si="1"/>
        <v>0.48606541513450746</v>
      </c>
      <c r="H33" s="23">
        <v>5023</v>
      </c>
      <c r="I33" s="24">
        <f t="shared" si="2"/>
        <v>0.49081493062341214</v>
      </c>
      <c r="J33" s="23">
        <f t="shared" si="3"/>
        <v>0</v>
      </c>
      <c r="K33" s="24">
        <f t="shared" si="4"/>
        <v>0</v>
      </c>
      <c r="L33" s="35">
        <f t="shared" si="8"/>
        <v>15.65</v>
      </c>
      <c r="M33" s="35">
        <v>8.5</v>
      </c>
      <c r="N33" s="25">
        <f t="shared" si="5"/>
        <v>43.65</v>
      </c>
      <c r="O33" s="26">
        <f t="shared" si="6"/>
        <v>26</v>
      </c>
      <c r="P33" s="26" t="str">
        <f t="shared" si="7"/>
        <v>SI</v>
      </c>
    </row>
    <row r="34" spans="1:16" x14ac:dyDescent="0.25">
      <c r="A34" s="22" t="s">
        <v>98</v>
      </c>
      <c r="B34" s="36">
        <v>0</v>
      </c>
      <c r="C34" s="36">
        <v>0</v>
      </c>
      <c r="D34" s="15">
        <v>100</v>
      </c>
      <c r="E34" s="37">
        <f t="shared" si="0"/>
        <v>10</v>
      </c>
      <c r="F34" s="23">
        <v>9846</v>
      </c>
      <c r="G34" s="24">
        <f t="shared" si="1"/>
        <v>0.95277724017805299</v>
      </c>
      <c r="H34" s="23">
        <v>9846</v>
      </c>
      <c r="I34" s="24">
        <f t="shared" si="2"/>
        <v>0.96208716044557363</v>
      </c>
      <c r="J34" s="23">
        <f t="shared" si="3"/>
        <v>0</v>
      </c>
      <c r="K34" s="24">
        <f t="shared" si="4"/>
        <v>0</v>
      </c>
      <c r="L34" s="35">
        <f t="shared" si="8"/>
        <v>30.68</v>
      </c>
      <c r="M34" s="35">
        <v>0</v>
      </c>
      <c r="N34" s="25">
        <f t="shared" si="5"/>
        <v>40.68</v>
      </c>
      <c r="O34" s="26">
        <f t="shared" si="6"/>
        <v>27</v>
      </c>
      <c r="P34" s="26" t="str">
        <f t="shared" si="7"/>
        <v>NO</v>
      </c>
    </row>
    <row r="35" spans="1:16" x14ac:dyDescent="0.25">
      <c r="A35" s="22" t="s">
        <v>184</v>
      </c>
      <c r="B35" s="36">
        <v>0</v>
      </c>
      <c r="C35" s="36">
        <v>0</v>
      </c>
      <c r="D35" s="15">
        <v>100</v>
      </c>
      <c r="E35" s="37">
        <f t="shared" si="0"/>
        <v>10</v>
      </c>
      <c r="F35" s="23">
        <v>8553</v>
      </c>
      <c r="G35" s="24">
        <f t="shared" si="1"/>
        <v>0.8276562802399845</v>
      </c>
      <c r="H35" s="23">
        <v>8553</v>
      </c>
      <c r="I35" s="24">
        <f t="shared" si="2"/>
        <v>0.83574359976548762</v>
      </c>
      <c r="J35" s="23">
        <f t="shared" si="3"/>
        <v>0</v>
      </c>
      <c r="K35" s="24">
        <f t="shared" si="4"/>
        <v>0</v>
      </c>
      <c r="L35" s="35">
        <f t="shared" si="8"/>
        <v>26.65</v>
      </c>
      <c r="M35" s="35">
        <v>0</v>
      </c>
      <c r="N35" s="25">
        <f t="shared" si="5"/>
        <v>36.65</v>
      </c>
      <c r="O35" s="26">
        <f t="shared" si="6"/>
        <v>28</v>
      </c>
      <c r="P35" s="26" t="str">
        <f t="shared" si="7"/>
        <v>NO</v>
      </c>
    </row>
    <row r="36" spans="1:16" x14ac:dyDescent="0.25">
      <c r="A36" s="22" t="s">
        <v>152</v>
      </c>
      <c r="B36" s="36">
        <v>0</v>
      </c>
      <c r="C36" s="36">
        <v>10</v>
      </c>
      <c r="D36" s="15">
        <v>100</v>
      </c>
      <c r="E36" s="37">
        <f t="shared" si="0"/>
        <v>10</v>
      </c>
      <c r="F36" s="23">
        <v>4422</v>
      </c>
      <c r="G36" s="24">
        <f t="shared" si="1"/>
        <v>0.427907876911167</v>
      </c>
      <c r="H36" s="23">
        <v>4422</v>
      </c>
      <c r="I36" s="24">
        <f t="shared" si="2"/>
        <v>0.4320891147156537</v>
      </c>
      <c r="J36" s="23">
        <f t="shared" si="3"/>
        <v>0</v>
      </c>
      <c r="K36" s="24">
        <f t="shared" si="4"/>
        <v>0</v>
      </c>
      <c r="L36" s="35">
        <f t="shared" si="8"/>
        <v>13.78</v>
      </c>
      <c r="M36" s="35">
        <v>0</v>
      </c>
      <c r="N36" s="25">
        <f t="shared" si="5"/>
        <v>33.78</v>
      </c>
      <c r="O36" s="26">
        <f t="shared" si="6"/>
        <v>29</v>
      </c>
      <c r="P36" s="26" t="str">
        <f t="shared" si="7"/>
        <v>NO</v>
      </c>
    </row>
    <row r="37" spans="1:16" x14ac:dyDescent="0.25">
      <c r="A37" s="22" t="s">
        <v>185</v>
      </c>
      <c r="B37" s="36">
        <v>0</v>
      </c>
      <c r="C37" s="36">
        <v>9.5</v>
      </c>
      <c r="D37" s="15">
        <v>100</v>
      </c>
      <c r="E37" s="37">
        <f t="shared" si="0"/>
        <v>10</v>
      </c>
      <c r="F37" s="23">
        <v>4075</v>
      </c>
      <c r="G37" s="24">
        <f t="shared" si="1"/>
        <v>0.39432939810334816</v>
      </c>
      <c r="H37" s="23">
        <v>3862</v>
      </c>
      <c r="I37" s="24">
        <f t="shared" si="2"/>
        <v>0.37736955247215165</v>
      </c>
      <c r="J37" s="23">
        <f t="shared" si="3"/>
        <v>213</v>
      </c>
      <c r="K37" s="24">
        <f t="shared" si="4"/>
        <v>3.9204859193815569E-2</v>
      </c>
      <c r="L37" s="35">
        <f t="shared" si="8"/>
        <v>12.59</v>
      </c>
      <c r="M37" s="35">
        <v>0</v>
      </c>
      <c r="N37" s="25">
        <f t="shared" si="5"/>
        <v>32.090000000000003</v>
      </c>
      <c r="O37" s="26">
        <f t="shared" si="6"/>
        <v>30</v>
      </c>
      <c r="P37" s="26" t="str">
        <f t="shared" si="7"/>
        <v>NO</v>
      </c>
    </row>
    <row r="38" spans="1:16" x14ac:dyDescent="0.25">
      <c r="A38" s="22" t="s">
        <v>186</v>
      </c>
      <c r="B38" s="36">
        <v>0</v>
      </c>
      <c r="C38" s="36">
        <v>0</v>
      </c>
      <c r="D38" s="15">
        <v>100</v>
      </c>
      <c r="E38" s="37">
        <f t="shared" si="0"/>
        <v>10</v>
      </c>
      <c r="F38" s="23">
        <v>7025</v>
      </c>
      <c r="G38" s="24">
        <f t="shared" si="1"/>
        <v>0.67979485194503575</v>
      </c>
      <c r="H38" s="23">
        <v>7025</v>
      </c>
      <c r="I38" s="24">
        <f t="shared" si="2"/>
        <v>0.68643736564393198</v>
      </c>
      <c r="J38" s="23">
        <f t="shared" si="3"/>
        <v>0</v>
      </c>
      <c r="K38" s="24">
        <f t="shared" si="4"/>
        <v>0</v>
      </c>
      <c r="L38" s="35">
        <f t="shared" si="8"/>
        <v>21.89</v>
      </c>
      <c r="M38" s="35">
        <v>0</v>
      </c>
      <c r="N38" s="25">
        <f t="shared" si="5"/>
        <v>31.89</v>
      </c>
      <c r="O38" s="26">
        <f t="shared" si="6"/>
        <v>31</v>
      </c>
      <c r="P38" s="26" t="str">
        <f t="shared" si="7"/>
        <v>NO</v>
      </c>
    </row>
    <row r="39" spans="1:16" x14ac:dyDescent="0.25">
      <c r="A39" s="22" t="s">
        <v>153</v>
      </c>
      <c r="B39" s="36">
        <v>0</v>
      </c>
      <c r="C39" s="36">
        <v>0</v>
      </c>
      <c r="D39" s="15">
        <v>100</v>
      </c>
      <c r="E39" s="37">
        <f t="shared" si="0"/>
        <v>10</v>
      </c>
      <c r="F39" s="23">
        <v>6939</v>
      </c>
      <c r="G39" s="24">
        <f t="shared" si="1"/>
        <v>0.67147280820592214</v>
      </c>
      <c r="H39" s="23">
        <v>6939</v>
      </c>
      <c r="I39" s="24">
        <f t="shared" si="2"/>
        <v>0.6780340042993942</v>
      </c>
      <c r="J39" s="23">
        <f t="shared" si="3"/>
        <v>0</v>
      </c>
      <c r="K39" s="24">
        <f t="shared" si="4"/>
        <v>0</v>
      </c>
      <c r="L39" s="35">
        <f t="shared" si="8"/>
        <v>21.62</v>
      </c>
      <c r="M39" s="35">
        <v>0</v>
      </c>
      <c r="N39" s="25">
        <f t="shared" si="5"/>
        <v>31.62</v>
      </c>
      <c r="O39" s="26">
        <f t="shared" si="6"/>
        <v>32.5</v>
      </c>
      <c r="P39" s="26" t="str">
        <f t="shared" si="7"/>
        <v>NO</v>
      </c>
    </row>
    <row r="40" spans="1:16" x14ac:dyDescent="0.25">
      <c r="A40" s="22" t="s">
        <v>107</v>
      </c>
      <c r="B40" s="36">
        <v>0</v>
      </c>
      <c r="C40" s="36">
        <v>0</v>
      </c>
      <c r="D40" s="15">
        <v>100</v>
      </c>
      <c r="E40" s="37">
        <f t="shared" si="0"/>
        <v>10</v>
      </c>
      <c r="F40" s="23">
        <v>6939</v>
      </c>
      <c r="G40" s="24">
        <f t="shared" si="1"/>
        <v>0.67147280820592214</v>
      </c>
      <c r="H40" s="23">
        <v>6939</v>
      </c>
      <c r="I40" s="24">
        <f t="shared" si="2"/>
        <v>0.6780340042993942</v>
      </c>
      <c r="J40" s="23">
        <f t="shared" si="3"/>
        <v>0</v>
      </c>
      <c r="K40" s="24">
        <f t="shared" si="4"/>
        <v>0</v>
      </c>
      <c r="L40" s="35">
        <f t="shared" si="8"/>
        <v>21.62</v>
      </c>
      <c r="M40" s="35">
        <v>0</v>
      </c>
      <c r="N40" s="25">
        <f t="shared" si="5"/>
        <v>31.62</v>
      </c>
      <c r="O40" s="26">
        <f t="shared" si="6"/>
        <v>32.5</v>
      </c>
      <c r="P40" s="26" t="str">
        <f t="shared" si="7"/>
        <v>NO</v>
      </c>
    </row>
    <row r="41" spans="1:16" x14ac:dyDescent="0.25">
      <c r="A41" s="22" t="s">
        <v>170</v>
      </c>
      <c r="B41" s="36">
        <v>0</v>
      </c>
      <c r="C41" s="36">
        <v>0</v>
      </c>
      <c r="D41" s="15">
        <v>100</v>
      </c>
      <c r="E41" s="37">
        <f t="shared" si="0"/>
        <v>10</v>
      </c>
      <c r="F41" s="23">
        <v>5864</v>
      </c>
      <c r="G41" s="24">
        <f t="shared" si="1"/>
        <v>0.56744726146700208</v>
      </c>
      <c r="H41" s="23">
        <v>5864</v>
      </c>
      <c r="I41" s="24">
        <f t="shared" si="2"/>
        <v>0.57299198749267144</v>
      </c>
      <c r="J41" s="23">
        <f t="shared" si="3"/>
        <v>0</v>
      </c>
      <c r="K41" s="24">
        <f t="shared" si="4"/>
        <v>0</v>
      </c>
      <c r="L41" s="35">
        <f t="shared" si="8"/>
        <v>18.27</v>
      </c>
      <c r="M41" s="35">
        <v>0</v>
      </c>
      <c r="N41" s="25">
        <f t="shared" si="5"/>
        <v>28.27</v>
      </c>
      <c r="O41" s="26">
        <f t="shared" si="6"/>
        <v>34</v>
      </c>
      <c r="P41" s="26" t="str">
        <f t="shared" si="7"/>
        <v>NO</v>
      </c>
    </row>
    <row r="42" spans="1:16" x14ac:dyDescent="0.25">
      <c r="A42" s="22" t="s">
        <v>156</v>
      </c>
      <c r="B42" s="36">
        <v>0</v>
      </c>
      <c r="C42" s="36">
        <v>0</v>
      </c>
      <c r="D42" s="15">
        <v>100</v>
      </c>
      <c r="E42" s="37">
        <f t="shared" si="0"/>
        <v>10</v>
      </c>
      <c r="F42" s="23">
        <v>4425</v>
      </c>
      <c r="G42" s="24">
        <f t="shared" si="1"/>
        <v>0.42819818076253147</v>
      </c>
      <c r="H42" s="23">
        <v>4425</v>
      </c>
      <c r="I42" s="24">
        <f t="shared" si="2"/>
        <v>0.43238225522767249</v>
      </c>
      <c r="J42" s="23">
        <f t="shared" si="3"/>
        <v>0</v>
      </c>
      <c r="K42" s="24">
        <f t="shared" si="4"/>
        <v>0</v>
      </c>
      <c r="L42" s="35">
        <f t="shared" si="8"/>
        <v>13.79</v>
      </c>
      <c r="M42" s="35">
        <v>0</v>
      </c>
      <c r="N42" s="25">
        <f t="shared" si="5"/>
        <v>23.79</v>
      </c>
      <c r="O42" s="26">
        <f t="shared" si="6"/>
        <v>35</v>
      </c>
      <c r="P42" s="26" t="str">
        <f t="shared" si="7"/>
        <v>NO</v>
      </c>
    </row>
    <row r="43" spans="1:16" x14ac:dyDescent="0.25">
      <c r="A43" s="22" t="s">
        <v>158</v>
      </c>
      <c r="B43" s="36">
        <v>0</v>
      </c>
      <c r="C43" s="36">
        <v>0</v>
      </c>
      <c r="D43" s="15">
        <v>100</v>
      </c>
      <c r="E43" s="37">
        <f t="shared" si="0"/>
        <v>10</v>
      </c>
      <c r="F43" s="23">
        <v>4085</v>
      </c>
      <c r="G43" s="24">
        <f t="shared" si="1"/>
        <v>0.39529707760789629</v>
      </c>
      <c r="H43" s="23">
        <v>4085</v>
      </c>
      <c r="I43" s="24">
        <f t="shared" si="2"/>
        <v>0.39915966386554624</v>
      </c>
      <c r="J43" s="23">
        <f t="shared" si="3"/>
        <v>0</v>
      </c>
      <c r="K43" s="24">
        <f t="shared" si="4"/>
        <v>0</v>
      </c>
      <c r="L43" s="35">
        <f t="shared" si="8"/>
        <v>12.73</v>
      </c>
      <c r="M43" s="35">
        <v>0</v>
      </c>
      <c r="N43" s="25">
        <f t="shared" si="5"/>
        <v>22.73</v>
      </c>
      <c r="O43" s="26">
        <f t="shared" si="6"/>
        <v>36</v>
      </c>
      <c r="P43" s="26" t="str">
        <f t="shared" si="7"/>
        <v>NO</v>
      </c>
    </row>
    <row r="44" spans="1:16" x14ac:dyDescent="0.25">
      <c r="A44" s="22" t="s">
        <v>187</v>
      </c>
      <c r="B44" s="36">
        <v>0</v>
      </c>
      <c r="C44" s="36">
        <v>0</v>
      </c>
      <c r="D44" s="15">
        <v>100</v>
      </c>
      <c r="E44" s="37">
        <f t="shared" si="0"/>
        <v>10</v>
      </c>
      <c r="F44" s="23">
        <v>3400</v>
      </c>
      <c r="G44" s="24">
        <f t="shared" si="1"/>
        <v>0.32901103154635186</v>
      </c>
      <c r="H44" s="23">
        <v>3400</v>
      </c>
      <c r="I44" s="24">
        <f t="shared" si="2"/>
        <v>0.33222591362126247</v>
      </c>
      <c r="J44" s="23">
        <f t="shared" si="3"/>
        <v>0</v>
      </c>
      <c r="K44" s="24">
        <f t="shared" si="4"/>
        <v>0</v>
      </c>
      <c r="L44" s="35">
        <f t="shared" si="8"/>
        <v>10.59</v>
      </c>
      <c r="M44" s="35">
        <v>0</v>
      </c>
      <c r="N44" s="25">
        <f t="shared" si="5"/>
        <v>20.59</v>
      </c>
      <c r="O44" s="26">
        <f t="shared" si="6"/>
        <v>37</v>
      </c>
      <c r="P44" s="26" t="str">
        <f t="shared" si="7"/>
        <v>NO</v>
      </c>
    </row>
    <row r="45" spans="1:16" x14ac:dyDescent="0.25">
      <c r="A45" s="22" t="s">
        <v>188</v>
      </c>
      <c r="B45" s="36">
        <v>0</v>
      </c>
      <c r="C45" s="36">
        <v>0</v>
      </c>
      <c r="D45" s="15">
        <v>100</v>
      </c>
      <c r="E45" s="37">
        <f t="shared" si="0"/>
        <v>10</v>
      </c>
      <c r="F45" s="23">
        <v>3143</v>
      </c>
      <c r="G45" s="24">
        <f t="shared" si="1"/>
        <v>0.30414166827946582</v>
      </c>
      <c r="H45" s="23">
        <v>3143</v>
      </c>
      <c r="I45" s="24">
        <f t="shared" si="2"/>
        <v>0.30711354309165528</v>
      </c>
      <c r="J45" s="23">
        <f t="shared" si="3"/>
        <v>0</v>
      </c>
      <c r="K45" s="24">
        <f t="shared" si="4"/>
        <v>0</v>
      </c>
      <c r="L45" s="35">
        <f t="shared" si="8"/>
        <v>9.7899999999999991</v>
      </c>
      <c r="M45" s="35">
        <v>0</v>
      </c>
      <c r="N45" s="25">
        <f t="shared" si="5"/>
        <v>19.79</v>
      </c>
      <c r="O45" s="26">
        <f t="shared" si="6"/>
        <v>38</v>
      </c>
      <c r="P45" s="26" t="str">
        <f t="shared" si="7"/>
        <v>NO</v>
      </c>
    </row>
    <row r="46" spans="1:16" x14ac:dyDescent="0.25">
      <c r="B46" s="38"/>
      <c r="C46" s="38"/>
      <c r="E46" s="38"/>
      <c r="L46" s="38"/>
      <c r="M46" s="38"/>
    </row>
    <row r="47" spans="1:16" x14ac:dyDescent="0.25">
      <c r="B47" s="38"/>
      <c r="C47" s="38"/>
      <c r="E47" s="38"/>
      <c r="L47" s="38"/>
      <c r="M47" s="38"/>
    </row>
    <row r="48" spans="1:16" x14ac:dyDescent="0.25">
      <c r="B48" s="38"/>
      <c r="C48" s="38"/>
      <c r="E48" s="38"/>
      <c r="L48" s="38"/>
      <c r="M48" s="38"/>
    </row>
    <row r="49" spans="2:13" x14ac:dyDescent="0.25">
      <c r="B49" s="38"/>
      <c r="C49" s="38"/>
      <c r="E49" s="38"/>
      <c r="L49" s="38"/>
      <c r="M49" s="38"/>
    </row>
    <row r="50" spans="2:13" x14ac:dyDescent="0.25">
      <c r="B50" s="38"/>
      <c r="C50" s="38"/>
      <c r="E50" s="38"/>
      <c r="L50" s="38"/>
      <c r="M50" s="38"/>
    </row>
    <row r="51" spans="2:13" x14ac:dyDescent="0.25">
      <c r="B51" s="38"/>
      <c r="C51" s="38"/>
      <c r="E51" s="38"/>
      <c r="L51" s="38"/>
      <c r="M51" s="38"/>
    </row>
    <row r="52" spans="2:13" x14ac:dyDescent="0.25">
      <c r="B52" s="38"/>
      <c r="C52" s="38"/>
      <c r="E52" s="38"/>
      <c r="L52" s="38"/>
      <c r="M52" s="38"/>
    </row>
    <row r="53" spans="2:13" x14ac:dyDescent="0.25">
      <c r="B53" s="38"/>
      <c r="C53" s="38"/>
      <c r="E53" s="38"/>
      <c r="L53" s="38"/>
      <c r="M53" s="38"/>
    </row>
    <row r="54" spans="2:13" x14ac:dyDescent="0.25">
      <c r="B54" s="38"/>
      <c r="C54" s="38"/>
      <c r="E54" s="38"/>
      <c r="L54" s="38"/>
      <c r="M54" s="38"/>
    </row>
    <row r="55" spans="2:13" x14ac:dyDescent="0.25">
      <c r="B55" s="38"/>
      <c r="C55" s="38"/>
      <c r="E55" s="38"/>
      <c r="L55" s="38"/>
      <c r="M55" s="38"/>
    </row>
    <row r="56" spans="2:13" x14ac:dyDescent="0.25">
      <c r="B56" s="38"/>
      <c r="C56" s="38"/>
      <c r="E56" s="38"/>
      <c r="L56" s="38"/>
      <c r="M56" s="38"/>
    </row>
    <row r="57" spans="2:13" x14ac:dyDescent="0.25">
      <c r="B57" s="38"/>
      <c r="C57" s="38"/>
      <c r="E57" s="38"/>
      <c r="L57" s="38"/>
      <c r="M57" s="38"/>
    </row>
    <row r="58" spans="2:13" x14ac:dyDescent="0.25">
      <c r="B58" s="38"/>
      <c r="C58" s="38"/>
      <c r="E58" s="38"/>
      <c r="L58" s="38"/>
      <c r="M58" s="38"/>
    </row>
    <row r="59" spans="2:13" x14ac:dyDescent="0.25">
      <c r="B59" s="38"/>
      <c r="C59" s="38"/>
      <c r="E59" s="38"/>
      <c r="L59" s="38"/>
      <c r="M59" s="38"/>
    </row>
    <row r="60" spans="2:13" x14ac:dyDescent="0.25">
      <c r="B60" s="38"/>
      <c r="C60" s="38"/>
      <c r="E60" s="38"/>
      <c r="L60" s="38"/>
      <c r="M60" s="38"/>
    </row>
    <row r="61" spans="2:13" x14ac:dyDescent="0.25">
      <c r="B61" s="38"/>
      <c r="C61" s="38"/>
      <c r="E61" s="38"/>
      <c r="L61" s="38"/>
      <c r="M61" s="38"/>
    </row>
    <row r="62" spans="2:13" x14ac:dyDescent="0.25">
      <c r="B62" s="38"/>
      <c r="C62" s="38"/>
      <c r="E62" s="38"/>
      <c r="L62" s="38"/>
      <c r="M62" s="38"/>
    </row>
    <row r="63" spans="2:13" x14ac:dyDescent="0.25">
      <c r="B63" s="38"/>
      <c r="C63" s="38"/>
      <c r="E63" s="38"/>
      <c r="L63" s="38"/>
      <c r="M63" s="38"/>
    </row>
    <row r="64" spans="2:13" x14ac:dyDescent="0.25">
      <c r="B64" s="38"/>
      <c r="C64" s="38"/>
      <c r="E64" s="38"/>
      <c r="L64" s="38"/>
      <c r="M64" s="38"/>
    </row>
    <row r="65" spans="2:13" x14ac:dyDescent="0.25">
      <c r="B65" s="38"/>
      <c r="C65" s="38"/>
      <c r="E65" s="38"/>
      <c r="L65" s="38"/>
      <c r="M65" s="38"/>
    </row>
    <row r="66" spans="2:13" x14ac:dyDescent="0.25">
      <c r="B66" s="38"/>
      <c r="C66" s="38"/>
      <c r="E66" s="38"/>
      <c r="L66" s="38"/>
      <c r="M66" s="38"/>
    </row>
    <row r="67" spans="2:13" x14ac:dyDescent="0.25">
      <c r="B67" s="38"/>
      <c r="C67" s="38"/>
      <c r="E67" s="38"/>
      <c r="L67" s="38"/>
      <c r="M67" s="38"/>
    </row>
    <row r="68" spans="2:13" x14ac:dyDescent="0.25">
      <c r="B68" s="38"/>
      <c r="C68" s="38"/>
      <c r="E68" s="38"/>
      <c r="L68" s="38"/>
      <c r="M68" s="38"/>
    </row>
    <row r="69" spans="2:13" x14ac:dyDescent="0.25">
      <c r="B69" s="38"/>
      <c r="C69" s="38"/>
      <c r="E69" s="38"/>
      <c r="L69" s="38"/>
      <c r="M69" s="38"/>
    </row>
    <row r="70" spans="2:13" x14ac:dyDescent="0.25">
      <c r="B70" s="38"/>
      <c r="C70" s="38"/>
      <c r="E70" s="38"/>
      <c r="L70" s="38"/>
      <c r="M70" s="38"/>
    </row>
    <row r="71" spans="2:13" x14ac:dyDescent="0.25">
      <c r="B71" s="38"/>
      <c r="C71" s="38"/>
      <c r="E71" s="38"/>
      <c r="L71" s="38"/>
      <c r="M71" s="38"/>
    </row>
    <row r="72" spans="2:13" x14ac:dyDescent="0.25">
      <c r="B72" s="38"/>
      <c r="C72" s="38"/>
      <c r="E72" s="38"/>
      <c r="L72" s="38"/>
      <c r="M72" s="38"/>
    </row>
    <row r="73" spans="2:13" x14ac:dyDescent="0.25">
      <c r="B73" s="38"/>
      <c r="C73" s="38"/>
      <c r="E73" s="38"/>
      <c r="L73" s="38"/>
      <c r="M73" s="38"/>
    </row>
    <row r="74" spans="2:13" x14ac:dyDescent="0.25">
      <c r="B74" s="38"/>
      <c r="C74" s="38"/>
      <c r="E74" s="38"/>
      <c r="L74" s="38"/>
      <c r="M74" s="38"/>
    </row>
    <row r="75" spans="2:13" x14ac:dyDescent="0.25">
      <c r="B75" s="38"/>
      <c r="C75" s="38"/>
      <c r="E75" s="38"/>
      <c r="L75" s="38"/>
      <c r="M75" s="38"/>
    </row>
    <row r="76" spans="2:13" x14ac:dyDescent="0.25">
      <c r="B76" s="38"/>
      <c r="C76" s="38"/>
      <c r="E76" s="38"/>
      <c r="L76" s="38"/>
      <c r="M76" s="38"/>
    </row>
    <row r="77" spans="2:13" x14ac:dyDescent="0.25">
      <c r="B77" s="38"/>
      <c r="C77" s="38"/>
      <c r="E77" s="38"/>
      <c r="L77" s="38"/>
      <c r="M77" s="38"/>
    </row>
    <row r="78" spans="2:13" x14ac:dyDescent="0.25">
      <c r="B78" s="38"/>
      <c r="C78" s="38"/>
      <c r="E78" s="38"/>
      <c r="L78" s="38"/>
      <c r="M78" s="38"/>
    </row>
    <row r="79" spans="2:13" x14ac:dyDescent="0.25">
      <c r="B79" s="38"/>
      <c r="C79" s="38"/>
      <c r="E79" s="38"/>
      <c r="L79" s="38"/>
      <c r="M79" s="38"/>
    </row>
    <row r="80" spans="2:13" x14ac:dyDescent="0.25">
      <c r="B80" s="38"/>
      <c r="C80" s="38"/>
      <c r="E80" s="38"/>
      <c r="L80" s="38"/>
      <c r="M80" s="38"/>
    </row>
    <row r="81" spans="2:13" x14ac:dyDescent="0.25">
      <c r="B81" s="38"/>
      <c r="C81" s="38"/>
      <c r="E81" s="38"/>
      <c r="L81" s="38"/>
      <c r="M81" s="38"/>
    </row>
    <row r="82" spans="2:13" x14ac:dyDescent="0.25">
      <c r="B82" s="38"/>
      <c r="C82" s="38"/>
      <c r="E82" s="38"/>
      <c r="L82" s="38"/>
      <c r="M82" s="38"/>
    </row>
    <row r="83" spans="2:13" x14ac:dyDescent="0.25">
      <c r="B83" s="38"/>
      <c r="C83" s="38"/>
      <c r="E83" s="38"/>
      <c r="L83" s="38"/>
      <c r="M83" s="38"/>
    </row>
    <row r="84" spans="2:13" x14ac:dyDescent="0.25">
      <c r="B84" s="38"/>
      <c r="C84" s="38"/>
      <c r="E84" s="38"/>
      <c r="L84" s="38"/>
      <c r="M84" s="38"/>
    </row>
    <row r="85" spans="2:13" x14ac:dyDescent="0.25">
      <c r="B85" s="38"/>
      <c r="C85" s="38"/>
      <c r="E85" s="38"/>
      <c r="L85" s="38"/>
      <c r="M85" s="38"/>
    </row>
    <row r="86" spans="2:13" x14ac:dyDescent="0.25">
      <c r="B86" s="38"/>
      <c r="C86" s="38"/>
      <c r="E86" s="38"/>
      <c r="L86" s="38"/>
      <c r="M86" s="38"/>
    </row>
    <row r="87" spans="2:13" x14ac:dyDescent="0.25">
      <c r="B87" s="38"/>
      <c r="C87" s="38"/>
      <c r="E87" s="38"/>
      <c r="L87" s="38"/>
      <c r="M87" s="38"/>
    </row>
    <row r="88" spans="2:13" x14ac:dyDescent="0.25">
      <c r="B88" s="38"/>
      <c r="C88" s="38"/>
      <c r="E88" s="38"/>
      <c r="L88" s="38"/>
      <c r="M88" s="38"/>
    </row>
    <row r="89" spans="2:13" x14ac:dyDescent="0.25">
      <c r="B89" s="38"/>
      <c r="C89" s="38"/>
      <c r="E89" s="38"/>
      <c r="L89" s="38"/>
      <c r="M89" s="38"/>
    </row>
    <row r="90" spans="2:13" x14ac:dyDescent="0.25">
      <c r="B90" s="38"/>
      <c r="C90" s="38"/>
      <c r="E90" s="38"/>
      <c r="L90" s="38"/>
      <c r="M90" s="38"/>
    </row>
    <row r="91" spans="2:13" x14ac:dyDescent="0.25">
      <c r="B91" s="38"/>
      <c r="C91" s="38"/>
      <c r="E91" s="38"/>
      <c r="L91" s="38"/>
      <c r="M91" s="38"/>
    </row>
    <row r="92" spans="2:13" x14ac:dyDescent="0.25">
      <c r="B92" s="38"/>
      <c r="C92" s="38"/>
      <c r="E92" s="38"/>
      <c r="L92" s="38"/>
      <c r="M92" s="38"/>
    </row>
    <row r="93" spans="2:13" x14ac:dyDescent="0.25">
      <c r="B93" s="38"/>
      <c r="C93" s="38"/>
      <c r="E93" s="38"/>
      <c r="L93" s="38"/>
      <c r="M93" s="38"/>
    </row>
    <row r="94" spans="2:13" x14ac:dyDescent="0.25">
      <c r="B94" s="38"/>
      <c r="C94" s="38"/>
      <c r="E94" s="38"/>
      <c r="L94" s="38"/>
      <c r="M94" s="38"/>
    </row>
    <row r="95" spans="2:13" x14ac:dyDescent="0.25">
      <c r="B95" s="38"/>
      <c r="C95" s="38"/>
      <c r="E95" s="38"/>
      <c r="L95" s="38"/>
      <c r="M95" s="38"/>
    </row>
    <row r="96" spans="2:13" x14ac:dyDescent="0.25">
      <c r="B96" s="38"/>
      <c r="C96" s="38"/>
      <c r="E96" s="38"/>
      <c r="L96" s="38"/>
      <c r="M96" s="38"/>
    </row>
    <row r="97" spans="2:13" x14ac:dyDescent="0.25">
      <c r="B97" s="38"/>
      <c r="C97" s="38"/>
      <c r="E97" s="38"/>
      <c r="L97" s="38"/>
      <c r="M97" s="38"/>
    </row>
    <row r="98" spans="2:13" x14ac:dyDescent="0.25">
      <c r="B98" s="38"/>
      <c r="C98" s="38"/>
      <c r="E98" s="38"/>
      <c r="L98" s="38"/>
      <c r="M98" s="38"/>
    </row>
    <row r="99" spans="2:13" x14ac:dyDescent="0.25">
      <c r="B99" s="38"/>
      <c r="C99" s="38"/>
      <c r="E99" s="38"/>
      <c r="L99" s="38"/>
      <c r="M99" s="38"/>
    </row>
    <row r="100" spans="2:13" x14ac:dyDescent="0.25">
      <c r="B100" s="38"/>
      <c r="C100" s="38"/>
      <c r="E100" s="38"/>
      <c r="L100" s="38"/>
      <c r="M100" s="38"/>
    </row>
    <row r="101" spans="2:13" x14ac:dyDescent="0.25">
      <c r="B101" s="38"/>
      <c r="C101" s="38"/>
      <c r="E101" s="38"/>
      <c r="L101" s="38"/>
      <c r="M101" s="38"/>
    </row>
    <row r="102" spans="2:13" x14ac:dyDescent="0.25">
      <c r="B102" s="38"/>
      <c r="C102" s="38"/>
      <c r="E102" s="38"/>
      <c r="L102" s="38"/>
      <c r="M102" s="38"/>
    </row>
    <row r="103" spans="2:13" x14ac:dyDescent="0.25">
      <c r="B103" s="38"/>
      <c r="C103" s="38"/>
      <c r="E103" s="38"/>
      <c r="L103" s="38"/>
      <c r="M103" s="38"/>
    </row>
    <row r="104" spans="2:13" x14ac:dyDescent="0.25">
      <c r="B104" s="38"/>
      <c r="C104" s="38"/>
      <c r="E104" s="38"/>
      <c r="L104" s="38"/>
      <c r="M104" s="38"/>
    </row>
    <row r="105" spans="2:13" x14ac:dyDescent="0.25">
      <c r="B105" s="38"/>
      <c r="C105" s="38"/>
      <c r="E105" s="38"/>
      <c r="L105" s="38"/>
      <c r="M105" s="38"/>
    </row>
    <row r="106" spans="2:13" x14ac:dyDescent="0.25">
      <c r="B106" s="38"/>
      <c r="C106" s="38"/>
      <c r="E106" s="38"/>
      <c r="L106" s="38"/>
      <c r="M106" s="38"/>
    </row>
    <row r="107" spans="2:13" x14ac:dyDescent="0.25">
      <c r="B107" s="38"/>
      <c r="C107" s="38"/>
      <c r="E107" s="38"/>
      <c r="L107" s="38"/>
      <c r="M107" s="38"/>
    </row>
    <row r="108" spans="2:13" x14ac:dyDescent="0.25">
      <c r="B108" s="38"/>
      <c r="C108" s="38"/>
      <c r="E108" s="38"/>
      <c r="L108" s="38"/>
      <c r="M108" s="38"/>
    </row>
    <row r="109" spans="2:13" x14ac:dyDescent="0.25">
      <c r="B109" s="38"/>
      <c r="C109" s="38"/>
      <c r="E109" s="38"/>
      <c r="L109" s="38"/>
      <c r="M109" s="38"/>
    </row>
    <row r="110" spans="2:13" x14ac:dyDescent="0.25">
      <c r="B110" s="38"/>
      <c r="C110" s="38"/>
      <c r="E110" s="38"/>
      <c r="L110" s="38"/>
      <c r="M110" s="38"/>
    </row>
    <row r="111" spans="2:13" x14ac:dyDescent="0.25">
      <c r="B111" s="38"/>
      <c r="C111" s="38"/>
      <c r="E111" s="38"/>
      <c r="L111" s="38"/>
      <c r="M111" s="38"/>
    </row>
    <row r="112" spans="2:13" x14ac:dyDescent="0.25">
      <c r="B112" s="38"/>
      <c r="C112" s="38"/>
      <c r="E112" s="38"/>
      <c r="L112" s="38"/>
      <c r="M112" s="38"/>
    </row>
    <row r="113" spans="2:13" x14ac:dyDescent="0.25">
      <c r="B113" s="38"/>
      <c r="C113" s="38"/>
      <c r="E113" s="38"/>
      <c r="L113" s="38"/>
      <c r="M113" s="38"/>
    </row>
    <row r="114" spans="2:13" x14ac:dyDescent="0.25">
      <c r="B114" s="38"/>
      <c r="C114" s="38"/>
      <c r="E114" s="38"/>
      <c r="L114" s="38"/>
      <c r="M114" s="38"/>
    </row>
  </sheetData>
  <sheetProtection algorithmName="SHA-512" hashValue="OZt0tHZxEVMC5NcYe73X7WGTf4a2aXjh4oBbxRfsG1QMAU/WaSwdQdA4609fTGlBH5gcXCUt4hjULxE+xAZLEg==" saltValue="cirDM/voNifTHwVIjSUbjw==" spinCount="100000" sheet="1" objects="1" scenarios="1" selectLockedCells="1" selectUnlockedCells="1"/>
  <autoFilter ref="A7:O45">
    <sortState ref="A3:AE40">
      <sortCondition descending="1" ref="N2:N40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0.59999389629810485"/>
  </sheetPr>
  <dimension ref="A1:P114"/>
  <sheetViews>
    <sheetView showGridLines="0" topLeftCell="I1" zoomScale="80" zoomScaleNormal="80" workbookViewId="0">
      <selection activeCell="A2" sqref="A2:A8"/>
    </sheetView>
  </sheetViews>
  <sheetFormatPr baseColWidth="10" defaultRowHeight="15" x14ac:dyDescent="0.25"/>
  <cols>
    <col min="1" max="1" width="11.5703125" customWidth="1"/>
    <col min="2" max="2" width="31.42578125" bestFit="1" customWidth="1"/>
    <col min="3" max="3" width="27.7109375" bestFit="1" customWidth="1"/>
    <col min="4" max="4" width="24.140625" style="15" bestFit="1" customWidth="1"/>
    <col min="5" max="5" width="27.140625" bestFit="1" customWidth="1"/>
    <col min="6" max="6" width="38.42578125" style="11" bestFit="1" customWidth="1"/>
    <col min="7" max="7" width="32.28515625" style="12" customWidth="1"/>
    <col min="8" max="8" width="41.28515625" style="11" bestFit="1" customWidth="1"/>
    <col min="9" max="9" width="35.140625" style="12" bestFit="1" customWidth="1"/>
    <col min="10" max="10" width="46.28515625" style="11" bestFit="1" customWidth="1"/>
    <col min="11" max="11" width="40.140625" style="12" bestFit="1" customWidth="1"/>
    <col min="12" max="12" width="25.28515625" bestFit="1" customWidth="1"/>
    <col min="13" max="13" width="25" bestFit="1" customWidth="1"/>
    <col min="14" max="14" width="19.5703125" style="13" bestFit="1" customWidth="1"/>
    <col min="16" max="16" width="19.140625" customWidth="1"/>
  </cols>
  <sheetData>
    <row r="1" spans="1:16" x14ac:dyDescent="0.25">
      <c r="A1" s="34" t="s">
        <v>15</v>
      </c>
      <c r="B1" s="34"/>
      <c r="C1" s="34"/>
      <c r="D1" s="34"/>
    </row>
    <row r="2" spans="1:16" x14ac:dyDescent="0.25">
      <c r="A2" s="34" t="s">
        <v>16</v>
      </c>
      <c r="B2" s="34"/>
      <c r="C2" s="34"/>
      <c r="D2" s="34"/>
    </row>
    <row r="3" spans="1:16" x14ac:dyDescent="0.25">
      <c r="A3" s="34" t="s">
        <v>17</v>
      </c>
      <c r="B3" s="34"/>
      <c r="C3" s="34"/>
      <c r="D3" s="34"/>
    </row>
    <row r="4" spans="1:16" x14ac:dyDescent="0.25">
      <c r="A4" s="34" t="s">
        <v>189</v>
      </c>
      <c r="B4" s="34"/>
      <c r="C4" s="34"/>
      <c r="D4" s="34"/>
    </row>
    <row r="6" spans="1:16" x14ac:dyDescent="0.25">
      <c r="B6" s="14">
        <v>0.15</v>
      </c>
      <c r="C6" s="14">
        <v>0.15</v>
      </c>
      <c r="E6" s="14">
        <v>0.1</v>
      </c>
      <c r="L6" s="14">
        <v>0.4</v>
      </c>
      <c r="M6" s="14">
        <v>0.2</v>
      </c>
    </row>
    <row r="7" spans="1:16" x14ac:dyDescent="0.25">
      <c r="A7" s="16" t="s">
        <v>19</v>
      </c>
      <c r="B7" s="17" t="s">
        <v>20</v>
      </c>
      <c r="C7" s="17" t="s">
        <v>21</v>
      </c>
      <c r="D7" s="16" t="s">
        <v>22</v>
      </c>
      <c r="E7" s="17" t="s">
        <v>23</v>
      </c>
      <c r="F7" s="18" t="s">
        <v>24</v>
      </c>
      <c r="G7" s="19" t="s">
        <v>25</v>
      </c>
      <c r="H7" s="18" t="s">
        <v>26</v>
      </c>
      <c r="I7" s="19" t="s">
        <v>27</v>
      </c>
      <c r="J7" s="18" t="s">
        <v>28</v>
      </c>
      <c r="K7" s="19" t="s">
        <v>29</v>
      </c>
      <c r="L7" s="17" t="s">
        <v>30</v>
      </c>
      <c r="M7" s="17" t="s">
        <v>31</v>
      </c>
      <c r="N7" s="20" t="s">
        <v>32</v>
      </c>
      <c r="O7" s="21" t="s">
        <v>33</v>
      </c>
      <c r="P7" s="21" t="s">
        <v>34</v>
      </c>
    </row>
    <row r="8" spans="1:16" x14ac:dyDescent="0.25">
      <c r="A8" s="22" t="s">
        <v>143</v>
      </c>
      <c r="B8" s="36">
        <v>10</v>
      </c>
      <c r="C8" s="36">
        <v>12.5</v>
      </c>
      <c r="D8" s="15">
        <v>100</v>
      </c>
      <c r="E8" s="37">
        <f t="shared" ref="E8:E45" si="0">+ROUND(D8*10%,2)</f>
        <v>10</v>
      </c>
      <c r="F8" s="23">
        <v>8765</v>
      </c>
      <c r="G8" s="24">
        <f t="shared" ref="G8:G45" si="1">+F8/MAX(F:F)</f>
        <v>0.82385562552871505</v>
      </c>
      <c r="H8" s="23">
        <v>6423</v>
      </c>
      <c r="I8" s="24">
        <f t="shared" ref="I8:I45" si="2">+H8/MAX(H:H)</f>
        <v>0.62761383623216727</v>
      </c>
      <c r="J8" s="23">
        <f t="shared" ref="J8:J45" si="3">+F8-H8</f>
        <v>2342</v>
      </c>
      <c r="K8" s="24">
        <f t="shared" ref="K8:K45" si="4">+J8/MAX(J:J)</f>
        <v>0.40330635439986223</v>
      </c>
      <c r="L8" s="35">
        <f>+ROUND((G8*30+I8*50+K8*20)*40%,2)</f>
        <v>25.66</v>
      </c>
      <c r="M8" s="35">
        <v>18</v>
      </c>
      <c r="N8" s="25">
        <f t="shared" ref="N8:N45" si="5">+ROUND(B8+C8+E8+L8+M8,2)</f>
        <v>76.16</v>
      </c>
      <c r="O8" s="26">
        <f t="shared" ref="O8:O45" si="6">+_xlfn.RANK.AVG(N8,N:N)</f>
        <v>1</v>
      </c>
      <c r="P8" s="26" t="str">
        <f>+IF(N8&gt;=41,"SI","NO")</f>
        <v>SI</v>
      </c>
    </row>
    <row r="9" spans="1:16" x14ac:dyDescent="0.25">
      <c r="A9" s="22" t="s">
        <v>190</v>
      </c>
      <c r="B9" s="36">
        <v>14.5</v>
      </c>
      <c r="C9" s="36">
        <v>15</v>
      </c>
      <c r="D9" s="15">
        <v>100</v>
      </c>
      <c r="E9" s="37">
        <f t="shared" si="0"/>
        <v>10</v>
      </c>
      <c r="F9" s="23">
        <v>4320</v>
      </c>
      <c r="G9" s="24">
        <f t="shared" si="1"/>
        <v>0.40605320048876775</v>
      </c>
      <c r="H9" s="23">
        <v>4320</v>
      </c>
      <c r="I9" s="24">
        <f t="shared" si="2"/>
        <v>0.42212233730701582</v>
      </c>
      <c r="J9" s="23">
        <f t="shared" si="3"/>
        <v>0</v>
      </c>
      <c r="K9" s="24">
        <f t="shared" si="4"/>
        <v>0</v>
      </c>
      <c r="L9" s="35">
        <f>+ROUND((G9*30+I9*50+K9*20)*40%,2)</f>
        <v>13.32</v>
      </c>
      <c r="M9" s="35">
        <v>19.5</v>
      </c>
      <c r="N9" s="25">
        <f t="shared" si="5"/>
        <v>72.319999999999993</v>
      </c>
      <c r="O9" s="26">
        <f t="shared" si="6"/>
        <v>2</v>
      </c>
      <c r="P9" s="26" t="str">
        <f t="shared" ref="P9:P45" si="7">+IF(N9&gt;=41,"SI","NO")</f>
        <v>SI</v>
      </c>
    </row>
    <row r="10" spans="1:16" x14ac:dyDescent="0.25">
      <c r="A10" s="22" t="s">
        <v>191</v>
      </c>
      <c r="B10" s="36">
        <v>8.5</v>
      </c>
      <c r="C10" s="36">
        <v>7.5</v>
      </c>
      <c r="D10" s="15">
        <v>100</v>
      </c>
      <c r="E10" s="37">
        <f t="shared" si="0"/>
        <v>10</v>
      </c>
      <c r="F10" s="23">
        <v>10639</v>
      </c>
      <c r="G10" s="24">
        <f t="shared" si="1"/>
        <v>1</v>
      </c>
      <c r="H10" s="23">
        <v>7061</v>
      </c>
      <c r="I10" s="24">
        <f t="shared" si="2"/>
        <v>0.68995505178815708</v>
      </c>
      <c r="J10" s="23">
        <f t="shared" si="3"/>
        <v>3578</v>
      </c>
      <c r="K10" s="24">
        <f t="shared" si="4"/>
        <v>0.61615291889099366</v>
      </c>
      <c r="L10" s="35">
        <f>+ROUND((G10*30+I10*50+K10*20)*40%,2)</f>
        <v>30.73</v>
      </c>
      <c r="M10" s="35">
        <v>13</v>
      </c>
      <c r="N10" s="25">
        <f t="shared" si="5"/>
        <v>69.73</v>
      </c>
      <c r="O10" s="26">
        <f t="shared" si="6"/>
        <v>3</v>
      </c>
      <c r="P10" s="26" t="str">
        <f t="shared" si="7"/>
        <v>SI</v>
      </c>
    </row>
    <row r="11" spans="1:16" x14ac:dyDescent="0.25">
      <c r="A11" s="22" t="s">
        <v>35</v>
      </c>
      <c r="B11" s="36">
        <v>13</v>
      </c>
      <c r="C11" s="36">
        <v>11.5</v>
      </c>
      <c r="D11" s="15">
        <v>100</v>
      </c>
      <c r="E11" s="37">
        <f t="shared" si="0"/>
        <v>10</v>
      </c>
      <c r="F11" s="23">
        <v>7792</v>
      </c>
      <c r="G11" s="24">
        <f t="shared" si="1"/>
        <v>0.73239966162233294</v>
      </c>
      <c r="H11" s="23">
        <v>4262</v>
      </c>
      <c r="I11" s="24">
        <f t="shared" si="2"/>
        <v>0.41645495407465311</v>
      </c>
      <c r="J11" s="23">
        <f t="shared" si="3"/>
        <v>3530</v>
      </c>
      <c r="K11" s="24">
        <f t="shared" si="4"/>
        <v>0.60788703289133805</v>
      </c>
      <c r="L11" s="35">
        <f>+(G11*30+I11*50+K11*20)*40%</f>
        <v>21.980991284091761</v>
      </c>
      <c r="M11" s="35">
        <v>12</v>
      </c>
      <c r="N11" s="25">
        <f t="shared" si="5"/>
        <v>68.48</v>
      </c>
      <c r="O11" s="26">
        <f t="shared" si="6"/>
        <v>4</v>
      </c>
      <c r="P11" s="26" t="str">
        <f t="shared" si="7"/>
        <v>SI</v>
      </c>
    </row>
    <row r="12" spans="1:16" x14ac:dyDescent="0.25">
      <c r="A12" s="22" t="s">
        <v>175</v>
      </c>
      <c r="B12" s="36">
        <v>11.5</v>
      </c>
      <c r="C12" s="36">
        <v>13.5</v>
      </c>
      <c r="D12" s="15">
        <v>100</v>
      </c>
      <c r="E12" s="37">
        <f t="shared" si="0"/>
        <v>10</v>
      </c>
      <c r="F12" s="23">
        <v>6547</v>
      </c>
      <c r="G12" s="24">
        <f t="shared" si="1"/>
        <v>0.61537738509258388</v>
      </c>
      <c r="H12" s="23">
        <v>5847</v>
      </c>
      <c r="I12" s="24">
        <f t="shared" si="2"/>
        <v>0.57133085792456517</v>
      </c>
      <c r="J12" s="23">
        <f t="shared" si="3"/>
        <v>700</v>
      </c>
      <c r="K12" s="24">
        <f t="shared" si="4"/>
        <v>0.12054417082831066</v>
      </c>
      <c r="L12" s="35">
        <f>+(G12*30+I12*50+K12*20)*40%</f>
        <v>19.775499146228796</v>
      </c>
      <c r="M12" s="35">
        <v>13.5</v>
      </c>
      <c r="N12" s="25">
        <f t="shared" si="5"/>
        <v>68.28</v>
      </c>
      <c r="O12" s="26">
        <f t="shared" si="6"/>
        <v>5</v>
      </c>
      <c r="P12" s="26" t="str">
        <f t="shared" si="7"/>
        <v>SI</v>
      </c>
    </row>
    <row r="13" spans="1:16" x14ac:dyDescent="0.25">
      <c r="A13" s="22" t="s">
        <v>144</v>
      </c>
      <c r="B13" s="36">
        <v>8.5</v>
      </c>
      <c r="C13" s="36">
        <v>10</v>
      </c>
      <c r="D13" s="15">
        <v>100</v>
      </c>
      <c r="E13" s="37">
        <f t="shared" si="0"/>
        <v>10</v>
      </c>
      <c r="F13" s="23">
        <v>9284</v>
      </c>
      <c r="G13" s="24">
        <f t="shared" si="1"/>
        <v>0.87263840586521291</v>
      </c>
      <c r="H13" s="23">
        <v>9284</v>
      </c>
      <c r="I13" s="24">
        <f t="shared" si="2"/>
        <v>0.90717217119405902</v>
      </c>
      <c r="J13" s="23">
        <f t="shared" si="3"/>
        <v>0</v>
      </c>
      <c r="K13" s="24">
        <f t="shared" si="4"/>
        <v>0</v>
      </c>
      <c r="L13" s="35">
        <f>+ROUND((G13*30+I13*50+K13*20)*40%,2)</f>
        <v>28.62</v>
      </c>
      <c r="M13" s="35">
        <v>10.5</v>
      </c>
      <c r="N13" s="25">
        <f t="shared" si="5"/>
        <v>67.62</v>
      </c>
      <c r="O13" s="26">
        <f t="shared" si="6"/>
        <v>6</v>
      </c>
      <c r="P13" s="26" t="str">
        <f t="shared" si="7"/>
        <v>SI</v>
      </c>
    </row>
    <row r="14" spans="1:16" x14ac:dyDescent="0.25">
      <c r="A14" s="22" t="s">
        <v>192</v>
      </c>
      <c r="B14" s="36">
        <v>12.5</v>
      </c>
      <c r="C14" s="36">
        <v>12.5</v>
      </c>
      <c r="D14" s="15">
        <v>100</v>
      </c>
      <c r="E14" s="37">
        <f t="shared" si="0"/>
        <v>10</v>
      </c>
      <c r="F14" s="23">
        <v>6057</v>
      </c>
      <c r="G14" s="24">
        <f t="shared" si="1"/>
        <v>0.56932042485195977</v>
      </c>
      <c r="H14" s="23">
        <v>4749</v>
      </c>
      <c r="I14" s="24">
        <f t="shared" si="2"/>
        <v>0.46404143052569863</v>
      </c>
      <c r="J14" s="23">
        <f t="shared" si="3"/>
        <v>1308</v>
      </c>
      <c r="K14" s="24">
        <f t="shared" si="4"/>
        <v>0.22524539349061479</v>
      </c>
      <c r="L14" s="35">
        <f>+(G14*30+I14*50+K14*20)*40%</f>
        <v>17.914636856662412</v>
      </c>
      <c r="M14" s="35">
        <v>14</v>
      </c>
      <c r="N14" s="25">
        <f t="shared" si="5"/>
        <v>66.91</v>
      </c>
      <c r="O14" s="26">
        <f t="shared" si="6"/>
        <v>7</v>
      </c>
      <c r="P14" s="26" t="str">
        <f t="shared" si="7"/>
        <v>SI</v>
      </c>
    </row>
    <row r="15" spans="1:16" x14ac:dyDescent="0.25">
      <c r="A15" s="22" t="s">
        <v>176</v>
      </c>
      <c r="B15" s="36">
        <v>13.5</v>
      </c>
      <c r="C15" s="36">
        <v>14.5</v>
      </c>
      <c r="D15" s="15">
        <v>100</v>
      </c>
      <c r="E15" s="37">
        <f t="shared" si="0"/>
        <v>10</v>
      </c>
      <c r="F15" s="23">
        <v>3242</v>
      </c>
      <c r="G15" s="24">
        <f t="shared" si="1"/>
        <v>0.30472788795939471</v>
      </c>
      <c r="H15" s="23">
        <v>3242</v>
      </c>
      <c r="I15" s="24">
        <f t="shared" si="2"/>
        <v>0.31678717998827438</v>
      </c>
      <c r="J15" s="23">
        <f t="shared" si="3"/>
        <v>0</v>
      </c>
      <c r="K15" s="24">
        <f t="shared" si="4"/>
        <v>0</v>
      </c>
      <c r="L15" s="35">
        <f>+(G15*30+I15*50+K15*20)*40%</f>
        <v>9.9924782552782236</v>
      </c>
      <c r="M15" s="35">
        <v>16</v>
      </c>
      <c r="N15" s="25">
        <f t="shared" si="5"/>
        <v>63.99</v>
      </c>
      <c r="O15" s="26">
        <f t="shared" si="6"/>
        <v>8</v>
      </c>
      <c r="P15" s="26" t="str">
        <f t="shared" si="7"/>
        <v>SI</v>
      </c>
    </row>
    <row r="16" spans="1:16" x14ac:dyDescent="0.25">
      <c r="A16" s="22" t="s">
        <v>161</v>
      </c>
      <c r="B16" s="36">
        <v>7.5</v>
      </c>
      <c r="C16" s="36">
        <v>6.5</v>
      </c>
      <c r="D16" s="15">
        <v>100</v>
      </c>
      <c r="E16" s="37">
        <f t="shared" si="0"/>
        <v>10</v>
      </c>
      <c r="F16" s="23">
        <v>10234</v>
      </c>
      <c r="G16" s="24">
        <f t="shared" si="1"/>
        <v>0.96193251245417799</v>
      </c>
      <c r="H16" s="23">
        <v>10234</v>
      </c>
      <c r="I16" s="24">
        <f t="shared" si="2"/>
        <v>1</v>
      </c>
      <c r="J16" s="23">
        <f t="shared" si="3"/>
        <v>0</v>
      </c>
      <c r="K16" s="24">
        <f t="shared" si="4"/>
        <v>0</v>
      </c>
      <c r="L16" s="35">
        <f>+(G16*30+I16*50+K16*20)*40%</f>
        <v>31.543190149450137</v>
      </c>
      <c r="M16" s="35">
        <v>8</v>
      </c>
      <c r="N16" s="25">
        <f t="shared" si="5"/>
        <v>63.54</v>
      </c>
      <c r="O16" s="26">
        <f t="shared" si="6"/>
        <v>9</v>
      </c>
      <c r="P16" s="26" t="str">
        <f t="shared" si="7"/>
        <v>SI</v>
      </c>
    </row>
    <row r="17" spans="1:16" x14ac:dyDescent="0.25">
      <c r="A17" s="22" t="s">
        <v>193</v>
      </c>
      <c r="B17" s="36">
        <v>8</v>
      </c>
      <c r="C17" s="36">
        <v>5.5</v>
      </c>
      <c r="D17" s="15">
        <v>100</v>
      </c>
      <c r="E17" s="37">
        <f t="shared" si="0"/>
        <v>10</v>
      </c>
      <c r="F17" s="23">
        <v>9631</v>
      </c>
      <c r="G17" s="24">
        <f t="shared" si="1"/>
        <v>0.90525425321928754</v>
      </c>
      <c r="H17" s="23">
        <v>9631</v>
      </c>
      <c r="I17" s="24">
        <f t="shared" si="2"/>
        <v>0.94107875708422906</v>
      </c>
      <c r="J17" s="23">
        <f t="shared" si="3"/>
        <v>0</v>
      </c>
      <c r="K17" s="24">
        <f t="shared" si="4"/>
        <v>0</v>
      </c>
      <c r="L17" s="35">
        <f>+(G17*30+I17*50+K17*20)*40%</f>
        <v>29.684626180316037</v>
      </c>
      <c r="M17" s="35">
        <v>10</v>
      </c>
      <c r="N17" s="25">
        <f t="shared" si="5"/>
        <v>63.18</v>
      </c>
      <c r="O17" s="26">
        <f t="shared" si="6"/>
        <v>10</v>
      </c>
      <c r="P17" s="26" t="str">
        <f t="shared" si="7"/>
        <v>SI</v>
      </c>
    </row>
    <row r="18" spans="1:16" x14ac:dyDescent="0.25">
      <c r="A18" s="22" t="s">
        <v>177</v>
      </c>
      <c r="B18" s="36">
        <v>8</v>
      </c>
      <c r="C18" s="36">
        <v>7</v>
      </c>
      <c r="D18" s="15">
        <v>100</v>
      </c>
      <c r="E18" s="37">
        <f t="shared" si="0"/>
        <v>10</v>
      </c>
      <c r="F18" s="23">
        <v>9218</v>
      </c>
      <c r="G18" s="24">
        <f t="shared" si="1"/>
        <v>0.86643481530219002</v>
      </c>
      <c r="H18" s="23">
        <v>9005</v>
      </c>
      <c r="I18" s="24">
        <f t="shared" si="2"/>
        <v>0.87991010357631427</v>
      </c>
      <c r="J18" s="23">
        <f t="shared" si="3"/>
        <v>213</v>
      </c>
      <c r="K18" s="24">
        <f t="shared" si="4"/>
        <v>3.6679869123471674E-2</v>
      </c>
      <c r="L18" s="35">
        <f>+ROUND((G18*30+I18*50+K18*20)*40%,2)</f>
        <v>28.29</v>
      </c>
      <c r="M18" s="35">
        <v>8</v>
      </c>
      <c r="N18" s="25">
        <f t="shared" si="5"/>
        <v>61.29</v>
      </c>
      <c r="O18" s="26">
        <f t="shared" si="6"/>
        <v>11</v>
      </c>
      <c r="P18" s="26" t="str">
        <f t="shared" si="7"/>
        <v>SI</v>
      </c>
    </row>
    <row r="19" spans="1:16" x14ac:dyDescent="0.25">
      <c r="A19" s="22" t="s">
        <v>178</v>
      </c>
      <c r="B19" s="36">
        <v>7</v>
      </c>
      <c r="C19" s="36">
        <v>5.5</v>
      </c>
      <c r="D19" s="15">
        <v>100</v>
      </c>
      <c r="E19" s="37">
        <f t="shared" si="0"/>
        <v>10</v>
      </c>
      <c r="F19" s="23">
        <v>9830</v>
      </c>
      <c r="G19" s="24">
        <f t="shared" si="1"/>
        <v>0.92395901870476549</v>
      </c>
      <c r="H19" s="23">
        <v>7729</v>
      </c>
      <c r="I19" s="24">
        <f t="shared" si="2"/>
        <v>0.75522767246433453</v>
      </c>
      <c r="J19" s="23">
        <f t="shared" si="3"/>
        <v>2101</v>
      </c>
      <c r="K19" s="24">
        <f t="shared" si="4"/>
        <v>0.36180471844325812</v>
      </c>
      <c r="L19" s="35">
        <f>+ROUND((G19*30+I19*50+K19*20)*40%,2)</f>
        <v>29.09</v>
      </c>
      <c r="M19" s="35">
        <v>9.5</v>
      </c>
      <c r="N19" s="25">
        <f t="shared" si="5"/>
        <v>61.09</v>
      </c>
      <c r="O19" s="26">
        <f t="shared" si="6"/>
        <v>12</v>
      </c>
      <c r="P19" s="26" t="str">
        <f t="shared" si="7"/>
        <v>SI</v>
      </c>
    </row>
    <row r="20" spans="1:16" x14ac:dyDescent="0.25">
      <c r="A20" s="22" t="s">
        <v>44</v>
      </c>
      <c r="B20" s="36">
        <v>7</v>
      </c>
      <c r="C20" s="36">
        <v>3.5</v>
      </c>
      <c r="D20" s="15">
        <v>100</v>
      </c>
      <c r="E20" s="37">
        <f t="shared" si="0"/>
        <v>10</v>
      </c>
      <c r="F20" s="23">
        <v>9922</v>
      </c>
      <c r="G20" s="24">
        <f t="shared" si="1"/>
        <v>0.93260644797443371</v>
      </c>
      <c r="H20" s="23">
        <v>9922</v>
      </c>
      <c r="I20" s="24">
        <f t="shared" si="2"/>
        <v>0.96951338675004883</v>
      </c>
      <c r="J20" s="23">
        <f t="shared" si="3"/>
        <v>0</v>
      </c>
      <c r="K20" s="24">
        <f t="shared" si="4"/>
        <v>0</v>
      </c>
      <c r="L20" s="35">
        <f>+ROUND((G20*30+I20*50+K20*20)*40%,2)</f>
        <v>30.58</v>
      </c>
      <c r="M20" s="35">
        <v>9.5</v>
      </c>
      <c r="N20" s="25">
        <f t="shared" si="5"/>
        <v>60.58</v>
      </c>
      <c r="O20" s="26">
        <f t="shared" si="6"/>
        <v>13</v>
      </c>
      <c r="P20" s="26" t="str">
        <f t="shared" si="7"/>
        <v>SI</v>
      </c>
    </row>
    <row r="21" spans="1:16" x14ac:dyDescent="0.25">
      <c r="A21" s="22" t="s">
        <v>146</v>
      </c>
      <c r="B21" s="36">
        <v>11.5</v>
      </c>
      <c r="C21" s="36">
        <v>8.5</v>
      </c>
      <c r="D21" s="15">
        <v>100</v>
      </c>
      <c r="E21" s="37">
        <f t="shared" si="0"/>
        <v>10</v>
      </c>
      <c r="F21" s="23">
        <v>5466</v>
      </c>
      <c r="G21" s="24">
        <f t="shared" si="1"/>
        <v>0.51377009117398253</v>
      </c>
      <c r="H21" s="23">
        <v>5466</v>
      </c>
      <c r="I21" s="24">
        <f t="shared" si="2"/>
        <v>0.53410201289818249</v>
      </c>
      <c r="J21" s="23">
        <f t="shared" si="3"/>
        <v>0</v>
      </c>
      <c r="K21" s="24">
        <f t="shared" si="4"/>
        <v>0</v>
      </c>
      <c r="L21" s="35">
        <f>+ROUND((G21*30+I21*50+K21*20)*40%,2)</f>
        <v>16.850000000000001</v>
      </c>
      <c r="M21" s="35">
        <v>13.5</v>
      </c>
      <c r="N21" s="25">
        <f t="shared" si="5"/>
        <v>60.35</v>
      </c>
      <c r="O21" s="26">
        <f t="shared" si="6"/>
        <v>14</v>
      </c>
      <c r="P21" s="26" t="str">
        <f t="shared" si="7"/>
        <v>SI</v>
      </c>
    </row>
    <row r="22" spans="1:16" x14ac:dyDescent="0.25">
      <c r="A22" s="22" t="s">
        <v>194</v>
      </c>
      <c r="B22" s="36">
        <v>11.5</v>
      </c>
      <c r="C22" s="36">
        <v>10</v>
      </c>
      <c r="D22" s="15">
        <v>100</v>
      </c>
      <c r="E22" s="37">
        <f t="shared" si="0"/>
        <v>10</v>
      </c>
      <c r="F22" s="23">
        <v>4954</v>
      </c>
      <c r="G22" s="24">
        <f t="shared" si="1"/>
        <v>0.46564526741235079</v>
      </c>
      <c r="H22" s="23">
        <v>4511</v>
      </c>
      <c r="I22" s="24">
        <f t="shared" si="2"/>
        <v>0.44078561657221027</v>
      </c>
      <c r="J22" s="23">
        <f t="shared" si="3"/>
        <v>443</v>
      </c>
      <c r="K22" s="24">
        <f t="shared" si="4"/>
        <v>7.6287239538488039E-2</v>
      </c>
      <c r="L22" s="35">
        <f>+(G22*30+I22*50+K22*20)*40%</f>
        <v>15.013753456700323</v>
      </c>
      <c r="M22" s="35">
        <v>13.5</v>
      </c>
      <c r="N22" s="25">
        <f t="shared" si="5"/>
        <v>60.01</v>
      </c>
      <c r="O22" s="26">
        <f t="shared" si="6"/>
        <v>15</v>
      </c>
      <c r="P22" s="26" t="str">
        <f t="shared" si="7"/>
        <v>SI</v>
      </c>
    </row>
    <row r="23" spans="1:16" x14ac:dyDescent="0.25">
      <c r="A23" s="22" t="s">
        <v>195</v>
      </c>
      <c r="B23" s="36">
        <v>12.5</v>
      </c>
      <c r="C23" s="36">
        <v>12.5</v>
      </c>
      <c r="D23" s="15">
        <v>100</v>
      </c>
      <c r="E23" s="37">
        <f t="shared" si="0"/>
        <v>10</v>
      </c>
      <c r="F23" s="23">
        <v>3567</v>
      </c>
      <c r="G23" s="24">
        <f t="shared" si="1"/>
        <v>0.33527587179246171</v>
      </c>
      <c r="H23" s="23">
        <v>3354</v>
      </c>
      <c r="I23" s="24">
        <f t="shared" si="2"/>
        <v>0.32773109243697479</v>
      </c>
      <c r="J23" s="23">
        <f t="shared" si="3"/>
        <v>213</v>
      </c>
      <c r="K23" s="24">
        <f t="shared" si="4"/>
        <v>3.6679869123471674E-2</v>
      </c>
      <c r="L23" s="35">
        <f t="shared" ref="L23:L45" si="8">+ROUND((G23*30+I23*50+K23*20)*40%,2)</f>
        <v>10.87</v>
      </c>
      <c r="M23" s="35">
        <v>13.5</v>
      </c>
      <c r="N23" s="25">
        <f t="shared" si="5"/>
        <v>59.37</v>
      </c>
      <c r="O23" s="26">
        <f t="shared" si="6"/>
        <v>16</v>
      </c>
      <c r="P23" s="26" t="str">
        <f t="shared" si="7"/>
        <v>SI</v>
      </c>
    </row>
    <row r="24" spans="1:16" x14ac:dyDescent="0.25">
      <c r="A24" s="22" t="s">
        <v>179</v>
      </c>
      <c r="B24" s="36">
        <v>8</v>
      </c>
      <c r="C24" s="36">
        <v>6</v>
      </c>
      <c r="D24" s="15">
        <v>100</v>
      </c>
      <c r="E24" s="37">
        <f t="shared" si="0"/>
        <v>10</v>
      </c>
      <c r="F24" s="23">
        <v>10334</v>
      </c>
      <c r="G24" s="24">
        <f t="shared" si="1"/>
        <v>0.97133189209512172</v>
      </c>
      <c r="H24" s="23">
        <v>4901</v>
      </c>
      <c r="I24" s="24">
        <f t="shared" si="2"/>
        <v>0.4788938831346492</v>
      </c>
      <c r="J24" s="23">
        <f t="shared" si="3"/>
        <v>5433</v>
      </c>
      <c r="K24" s="24">
        <f t="shared" si="4"/>
        <v>0.9355949715860169</v>
      </c>
      <c r="L24" s="35">
        <f t="shared" si="8"/>
        <v>28.72</v>
      </c>
      <c r="M24" s="35">
        <v>4.5</v>
      </c>
      <c r="N24" s="25">
        <f t="shared" si="5"/>
        <v>57.22</v>
      </c>
      <c r="O24" s="26">
        <f t="shared" si="6"/>
        <v>17</v>
      </c>
      <c r="P24" s="26" t="str">
        <f t="shared" si="7"/>
        <v>SI</v>
      </c>
    </row>
    <row r="25" spans="1:16" x14ac:dyDescent="0.25">
      <c r="A25" s="22" t="s">
        <v>196</v>
      </c>
      <c r="B25" s="36">
        <v>11</v>
      </c>
      <c r="C25" s="36">
        <v>10.5</v>
      </c>
      <c r="D25" s="15">
        <v>100</v>
      </c>
      <c r="E25" s="37">
        <f t="shared" si="0"/>
        <v>10</v>
      </c>
      <c r="F25" s="23">
        <v>4366</v>
      </c>
      <c r="G25" s="24">
        <f t="shared" si="1"/>
        <v>0.41037691512360186</v>
      </c>
      <c r="H25" s="23">
        <v>4366</v>
      </c>
      <c r="I25" s="24">
        <f t="shared" si="2"/>
        <v>0.42661715849130349</v>
      </c>
      <c r="J25" s="23">
        <f t="shared" si="3"/>
        <v>0</v>
      </c>
      <c r="K25" s="24">
        <f t="shared" si="4"/>
        <v>0</v>
      </c>
      <c r="L25" s="35">
        <f t="shared" si="8"/>
        <v>13.46</v>
      </c>
      <c r="M25" s="35">
        <v>12</v>
      </c>
      <c r="N25" s="25">
        <f t="shared" si="5"/>
        <v>56.96</v>
      </c>
      <c r="O25" s="26">
        <f t="shared" si="6"/>
        <v>18</v>
      </c>
      <c r="P25" s="26" t="str">
        <f t="shared" si="7"/>
        <v>SI</v>
      </c>
    </row>
    <row r="26" spans="1:16" x14ac:dyDescent="0.25">
      <c r="A26" s="22" t="s">
        <v>64</v>
      </c>
      <c r="B26" s="36">
        <v>12</v>
      </c>
      <c r="C26" s="36">
        <v>13.5</v>
      </c>
      <c r="D26" s="15">
        <v>100</v>
      </c>
      <c r="E26" s="37">
        <f t="shared" si="0"/>
        <v>10</v>
      </c>
      <c r="F26" s="23">
        <v>2518</v>
      </c>
      <c r="G26" s="24">
        <f t="shared" si="1"/>
        <v>0.2366763793589623</v>
      </c>
      <c r="H26" s="23">
        <v>2518</v>
      </c>
      <c r="I26" s="24">
        <f t="shared" si="2"/>
        <v>0.24604260308774673</v>
      </c>
      <c r="J26" s="23">
        <f t="shared" si="3"/>
        <v>0</v>
      </c>
      <c r="K26" s="24">
        <f t="shared" si="4"/>
        <v>0</v>
      </c>
      <c r="L26" s="35">
        <f t="shared" si="8"/>
        <v>7.76</v>
      </c>
      <c r="M26" s="35">
        <v>13.5</v>
      </c>
      <c r="N26" s="25">
        <f t="shared" si="5"/>
        <v>56.76</v>
      </c>
      <c r="O26" s="26">
        <f t="shared" si="6"/>
        <v>19</v>
      </c>
      <c r="P26" s="26" t="str">
        <f t="shared" si="7"/>
        <v>SI</v>
      </c>
    </row>
    <row r="27" spans="1:16" x14ac:dyDescent="0.25">
      <c r="A27" s="22" t="s">
        <v>164</v>
      </c>
      <c r="B27" s="36">
        <v>8.5</v>
      </c>
      <c r="C27" s="36">
        <v>4</v>
      </c>
      <c r="D27" s="15">
        <v>100</v>
      </c>
      <c r="E27" s="37">
        <f t="shared" si="0"/>
        <v>10</v>
      </c>
      <c r="F27" s="23">
        <v>6943</v>
      </c>
      <c r="G27" s="24">
        <f t="shared" si="1"/>
        <v>0.65259892847072098</v>
      </c>
      <c r="H27" s="23">
        <v>5663</v>
      </c>
      <c r="I27" s="24">
        <f t="shared" si="2"/>
        <v>0.55335157318741446</v>
      </c>
      <c r="J27" s="23">
        <f t="shared" si="3"/>
        <v>1280</v>
      </c>
      <c r="K27" s="24">
        <f t="shared" si="4"/>
        <v>0.22042362665748236</v>
      </c>
      <c r="L27" s="35">
        <f t="shared" si="8"/>
        <v>20.66</v>
      </c>
      <c r="M27" s="35">
        <v>12.5</v>
      </c>
      <c r="N27" s="25">
        <f t="shared" si="5"/>
        <v>55.66</v>
      </c>
      <c r="O27" s="26">
        <f t="shared" si="6"/>
        <v>20</v>
      </c>
      <c r="P27" s="26" t="str">
        <f t="shared" si="7"/>
        <v>SI</v>
      </c>
    </row>
    <row r="28" spans="1:16" x14ac:dyDescent="0.25">
      <c r="A28" s="22" t="s">
        <v>70</v>
      </c>
      <c r="B28" s="36">
        <v>8.5</v>
      </c>
      <c r="C28" s="36">
        <v>6.5</v>
      </c>
      <c r="D28" s="15">
        <v>100</v>
      </c>
      <c r="E28" s="37">
        <f t="shared" si="0"/>
        <v>10</v>
      </c>
      <c r="F28" s="23">
        <v>6178</v>
      </c>
      <c r="G28" s="24">
        <f t="shared" si="1"/>
        <v>0.58069367421750162</v>
      </c>
      <c r="H28" s="23">
        <v>4566</v>
      </c>
      <c r="I28" s="24">
        <f t="shared" si="2"/>
        <v>0.44615985929255425</v>
      </c>
      <c r="J28" s="23">
        <f t="shared" si="3"/>
        <v>1612</v>
      </c>
      <c r="K28" s="24">
        <f t="shared" si="4"/>
        <v>0.27759600482176683</v>
      </c>
      <c r="L28" s="35">
        <f t="shared" si="8"/>
        <v>18.11</v>
      </c>
      <c r="M28" s="35">
        <v>10.5</v>
      </c>
      <c r="N28" s="25">
        <f t="shared" si="5"/>
        <v>53.61</v>
      </c>
      <c r="O28" s="26">
        <f t="shared" si="6"/>
        <v>21</v>
      </c>
      <c r="P28" s="26" t="str">
        <f t="shared" si="7"/>
        <v>SI</v>
      </c>
    </row>
    <row r="29" spans="1:16" x14ac:dyDescent="0.25">
      <c r="A29" s="22" t="s">
        <v>197</v>
      </c>
      <c r="B29" s="36">
        <v>10.5</v>
      </c>
      <c r="C29" s="36">
        <v>8</v>
      </c>
      <c r="D29" s="15">
        <v>100</v>
      </c>
      <c r="E29" s="37">
        <f t="shared" si="0"/>
        <v>10</v>
      </c>
      <c r="F29" s="23">
        <v>4165</v>
      </c>
      <c r="G29" s="24">
        <f t="shared" si="1"/>
        <v>0.39148416204530501</v>
      </c>
      <c r="H29" s="23">
        <v>3952</v>
      </c>
      <c r="I29" s="24">
        <f t="shared" si="2"/>
        <v>0.3861637678327145</v>
      </c>
      <c r="J29" s="23">
        <f t="shared" si="3"/>
        <v>213</v>
      </c>
      <c r="K29" s="24">
        <f t="shared" si="4"/>
        <v>3.6679869123471674E-2</v>
      </c>
      <c r="L29" s="35">
        <f t="shared" si="8"/>
        <v>12.71</v>
      </c>
      <c r="M29" s="35">
        <v>9.5</v>
      </c>
      <c r="N29" s="25">
        <f t="shared" si="5"/>
        <v>50.71</v>
      </c>
      <c r="O29" s="26">
        <f t="shared" si="6"/>
        <v>22</v>
      </c>
      <c r="P29" s="26" t="str">
        <f t="shared" si="7"/>
        <v>SI</v>
      </c>
    </row>
    <row r="30" spans="1:16" x14ac:dyDescent="0.25">
      <c r="A30" s="22" t="s">
        <v>180</v>
      </c>
      <c r="B30" s="36">
        <v>7</v>
      </c>
      <c r="C30" s="36">
        <v>9.5</v>
      </c>
      <c r="D30" s="15">
        <v>100</v>
      </c>
      <c r="E30" s="37">
        <f t="shared" si="0"/>
        <v>10</v>
      </c>
      <c r="F30" s="23">
        <v>4352</v>
      </c>
      <c r="G30" s="24">
        <f t="shared" si="1"/>
        <v>0.40906100197386974</v>
      </c>
      <c r="H30" s="23">
        <v>4352</v>
      </c>
      <c r="I30" s="24">
        <f t="shared" si="2"/>
        <v>0.42524916943521596</v>
      </c>
      <c r="J30" s="23">
        <f t="shared" si="3"/>
        <v>0</v>
      </c>
      <c r="K30" s="24">
        <f t="shared" si="4"/>
        <v>0</v>
      </c>
      <c r="L30" s="35">
        <f t="shared" si="8"/>
        <v>13.41</v>
      </c>
      <c r="M30" s="35">
        <v>10.5</v>
      </c>
      <c r="N30" s="25">
        <f t="shared" si="5"/>
        <v>50.41</v>
      </c>
      <c r="O30" s="26">
        <f t="shared" si="6"/>
        <v>23</v>
      </c>
      <c r="P30" s="26" t="str">
        <f t="shared" si="7"/>
        <v>SI</v>
      </c>
    </row>
    <row r="31" spans="1:16" x14ac:dyDescent="0.25">
      <c r="A31" s="22" t="s">
        <v>81</v>
      </c>
      <c r="B31" s="36">
        <v>7</v>
      </c>
      <c r="C31" s="36">
        <v>5.5</v>
      </c>
      <c r="D31" s="15">
        <v>100</v>
      </c>
      <c r="E31" s="37">
        <f t="shared" si="0"/>
        <v>10</v>
      </c>
      <c r="F31" s="23">
        <v>4794</v>
      </c>
      <c r="G31" s="24">
        <f t="shared" si="1"/>
        <v>0.4506062599868409</v>
      </c>
      <c r="H31" s="23">
        <v>4794</v>
      </c>
      <c r="I31" s="24">
        <f t="shared" si="2"/>
        <v>0.46843853820598008</v>
      </c>
      <c r="J31" s="23">
        <f t="shared" si="3"/>
        <v>0</v>
      </c>
      <c r="K31" s="24">
        <f t="shared" si="4"/>
        <v>0</v>
      </c>
      <c r="L31" s="35">
        <f t="shared" si="8"/>
        <v>14.78</v>
      </c>
      <c r="M31" s="35">
        <v>13</v>
      </c>
      <c r="N31" s="25">
        <f t="shared" si="5"/>
        <v>50.28</v>
      </c>
      <c r="O31" s="26">
        <f t="shared" si="6"/>
        <v>24</v>
      </c>
      <c r="P31" s="26" t="str">
        <f t="shared" si="7"/>
        <v>SI</v>
      </c>
    </row>
    <row r="32" spans="1:16" x14ac:dyDescent="0.25">
      <c r="A32" s="22" t="s">
        <v>198</v>
      </c>
      <c r="B32" s="36">
        <v>7</v>
      </c>
      <c r="C32" s="36">
        <v>8</v>
      </c>
      <c r="D32" s="15">
        <v>100</v>
      </c>
      <c r="E32" s="37">
        <f t="shared" si="0"/>
        <v>10</v>
      </c>
      <c r="F32" s="23">
        <v>4922</v>
      </c>
      <c r="G32" s="24">
        <f t="shared" si="1"/>
        <v>0.4626374659272488</v>
      </c>
      <c r="H32" s="23">
        <v>4922</v>
      </c>
      <c r="I32" s="24">
        <f t="shared" si="2"/>
        <v>0.48094586671878053</v>
      </c>
      <c r="J32" s="23">
        <f t="shared" si="3"/>
        <v>0</v>
      </c>
      <c r="K32" s="24">
        <f t="shared" si="4"/>
        <v>0</v>
      </c>
      <c r="L32" s="35">
        <f t="shared" si="8"/>
        <v>15.17</v>
      </c>
      <c r="M32" s="35">
        <v>10</v>
      </c>
      <c r="N32" s="25">
        <f t="shared" si="5"/>
        <v>50.17</v>
      </c>
      <c r="O32" s="26">
        <f t="shared" si="6"/>
        <v>25</v>
      </c>
      <c r="P32" s="26" t="str">
        <f t="shared" si="7"/>
        <v>SI</v>
      </c>
    </row>
    <row r="33" spans="1:16" x14ac:dyDescent="0.25">
      <c r="A33" s="22" t="s">
        <v>182</v>
      </c>
      <c r="B33" s="36">
        <v>5</v>
      </c>
      <c r="C33" s="36">
        <v>5.5</v>
      </c>
      <c r="D33" s="15">
        <v>100</v>
      </c>
      <c r="E33" s="37">
        <f t="shared" si="0"/>
        <v>10</v>
      </c>
      <c r="F33" s="23">
        <v>7426</v>
      </c>
      <c r="G33" s="24">
        <f t="shared" si="1"/>
        <v>0.69799793213647898</v>
      </c>
      <c r="H33" s="23">
        <v>4688</v>
      </c>
      <c r="I33" s="24">
        <f t="shared" si="2"/>
        <v>0.45808090678131719</v>
      </c>
      <c r="J33" s="23">
        <f t="shared" si="3"/>
        <v>2738</v>
      </c>
      <c r="K33" s="24">
        <f t="shared" si="4"/>
        <v>0.47149991389702084</v>
      </c>
      <c r="L33" s="35">
        <f t="shared" si="8"/>
        <v>21.31</v>
      </c>
      <c r="M33" s="35">
        <v>7</v>
      </c>
      <c r="N33" s="25">
        <f t="shared" si="5"/>
        <v>48.81</v>
      </c>
      <c r="O33" s="26">
        <f t="shared" si="6"/>
        <v>26</v>
      </c>
      <c r="P33" s="26" t="str">
        <f t="shared" si="7"/>
        <v>SI</v>
      </c>
    </row>
    <row r="34" spans="1:16" x14ac:dyDescent="0.25">
      <c r="A34" s="22" t="s">
        <v>199</v>
      </c>
      <c r="B34" s="36">
        <v>7.5</v>
      </c>
      <c r="C34" s="36">
        <v>8.5</v>
      </c>
      <c r="D34" s="15">
        <v>100</v>
      </c>
      <c r="E34" s="37">
        <f t="shared" si="0"/>
        <v>10</v>
      </c>
      <c r="F34" s="23">
        <v>3809</v>
      </c>
      <c r="G34" s="24">
        <f t="shared" si="1"/>
        <v>0.35802237052354546</v>
      </c>
      <c r="H34" s="23">
        <v>3809</v>
      </c>
      <c r="I34" s="24">
        <f t="shared" si="2"/>
        <v>0.37219073675982023</v>
      </c>
      <c r="J34" s="23">
        <f t="shared" si="3"/>
        <v>0</v>
      </c>
      <c r="K34" s="24">
        <f t="shared" si="4"/>
        <v>0</v>
      </c>
      <c r="L34" s="35">
        <f t="shared" si="8"/>
        <v>11.74</v>
      </c>
      <c r="M34" s="35">
        <v>10</v>
      </c>
      <c r="N34" s="25">
        <f t="shared" si="5"/>
        <v>47.74</v>
      </c>
      <c r="O34" s="26">
        <f t="shared" si="6"/>
        <v>27</v>
      </c>
      <c r="P34" s="26" t="str">
        <f t="shared" si="7"/>
        <v>SI</v>
      </c>
    </row>
    <row r="35" spans="1:16" x14ac:dyDescent="0.25">
      <c r="A35" s="22" t="s">
        <v>200</v>
      </c>
      <c r="B35" s="36">
        <v>6.5</v>
      </c>
      <c r="C35" s="36">
        <v>6</v>
      </c>
      <c r="D35" s="15">
        <v>100</v>
      </c>
      <c r="E35" s="37">
        <f t="shared" si="0"/>
        <v>10</v>
      </c>
      <c r="F35" s="23">
        <v>6178</v>
      </c>
      <c r="G35" s="24">
        <f t="shared" si="1"/>
        <v>0.58069367421750162</v>
      </c>
      <c r="H35" s="23">
        <v>6178</v>
      </c>
      <c r="I35" s="24">
        <f t="shared" si="2"/>
        <v>0.60367402775063517</v>
      </c>
      <c r="J35" s="23">
        <f t="shared" si="3"/>
        <v>0</v>
      </c>
      <c r="K35" s="24">
        <f t="shared" si="4"/>
        <v>0</v>
      </c>
      <c r="L35" s="35">
        <f t="shared" si="8"/>
        <v>19.04</v>
      </c>
      <c r="M35" s="35">
        <v>5.5</v>
      </c>
      <c r="N35" s="25">
        <f t="shared" si="5"/>
        <v>47.04</v>
      </c>
      <c r="O35" s="26">
        <f t="shared" si="6"/>
        <v>28</v>
      </c>
      <c r="P35" s="26" t="str">
        <f t="shared" si="7"/>
        <v>SI</v>
      </c>
    </row>
    <row r="36" spans="1:16" x14ac:dyDescent="0.25">
      <c r="A36" s="22" t="s">
        <v>98</v>
      </c>
      <c r="B36" s="36">
        <v>0</v>
      </c>
      <c r="C36" s="36">
        <v>0</v>
      </c>
      <c r="D36" s="15">
        <v>100</v>
      </c>
      <c r="E36" s="37">
        <f t="shared" si="0"/>
        <v>10</v>
      </c>
      <c r="F36" s="23">
        <v>9846</v>
      </c>
      <c r="G36" s="24">
        <f t="shared" si="1"/>
        <v>0.92546291944731651</v>
      </c>
      <c r="H36" s="23">
        <v>9846</v>
      </c>
      <c r="I36" s="24">
        <f t="shared" si="2"/>
        <v>0.96208716044557363</v>
      </c>
      <c r="J36" s="23">
        <f t="shared" si="3"/>
        <v>0</v>
      </c>
      <c r="K36" s="24">
        <f t="shared" si="4"/>
        <v>0</v>
      </c>
      <c r="L36" s="35">
        <f t="shared" si="8"/>
        <v>30.35</v>
      </c>
      <c r="M36" s="35">
        <v>0</v>
      </c>
      <c r="N36" s="25">
        <f t="shared" si="5"/>
        <v>40.35</v>
      </c>
      <c r="O36" s="26">
        <f t="shared" si="6"/>
        <v>29</v>
      </c>
      <c r="P36" s="26" t="str">
        <f t="shared" si="7"/>
        <v>NO</v>
      </c>
    </row>
    <row r="37" spans="1:16" x14ac:dyDescent="0.25">
      <c r="A37" s="22" t="s">
        <v>201</v>
      </c>
      <c r="B37" s="36">
        <v>0</v>
      </c>
      <c r="C37" s="36">
        <v>0</v>
      </c>
      <c r="D37" s="15">
        <v>100</v>
      </c>
      <c r="E37" s="37">
        <f t="shared" si="0"/>
        <v>10</v>
      </c>
      <c r="F37" s="23">
        <v>9353</v>
      </c>
      <c r="G37" s="24">
        <f t="shared" si="1"/>
        <v>0.8791239778174641</v>
      </c>
      <c r="H37" s="23">
        <v>9353</v>
      </c>
      <c r="I37" s="24">
        <f t="shared" si="2"/>
        <v>0.91391440297049054</v>
      </c>
      <c r="J37" s="23">
        <f t="shared" si="3"/>
        <v>0</v>
      </c>
      <c r="K37" s="24">
        <f t="shared" si="4"/>
        <v>0</v>
      </c>
      <c r="L37" s="35">
        <f t="shared" si="8"/>
        <v>28.83</v>
      </c>
      <c r="M37" s="35">
        <v>0</v>
      </c>
      <c r="N37" s="25">
        <f t="shared" si="5"/>
        <v>38.83</v>
      </c>
      <c r="O37" s="26">
        <f t="shared" si="6"/>
        <v>30</v>
      </c>
      <c r="P37" s="26" t="str">
        <f t="shared" si="7"/>
        <v>NO</v>
      </c>
    </row>
    <row r="38" spans="1:16" x14ac:dyDescent="0.25">
      <c r="A38" s="22" t="s">
        <v>202</v>
      </c>
      <c r="B38" s="36">
        <v>0</v>
      </c>
      <c r="C38" s="36">
        <v>0</v>
      </c>
      <c r="D38" s="15">
        <v>100</v>
      </c>
      <c r="E38" s="37">
        <f t="shared" si="0"/>
        <v>10</v>
      </c>
      <c r="F38" s="23">
        <v>9861</v>
      </c>
      <c r="G38" s="24">
        <f t="shared" si="1"/>
        <v>0.92687282639345803</v>
      </c>
      <c r="H38" s="23">
        <v>6270</v>
      </c>
      <c r="I38" s="24">
        <f t="shared" si="2"/>
        <v>0.61266367011921052</v>
      </c>
      <c r="J38" s="23">
        <f t="shared" si="3"/>
        <v>3591</v>
      </c>
      <c r="K38" s="24">
        <f t="shared" si="4"/>
        <v>0.61839159634923369</v>
      </c>
      <c r="L38" s="35">
        <f t="shared" si="8"/>
        <v>28.32</v>
      </c>
      <c r="M38" s="35">
        <v>0</v>
      </c>
      <c r="N38" s="25">
        <f t="shared" si="5"/>
        <v>38.32</v>
      </c>
      <c r="O38" s="26">
        <f t="shared" si="6"/>
        <v>31</v>
      </c>
      <c r="P38" s="26" t="str">
        <f t="shared" si="7"/>
        <v>NO</v>
      </c>
    </row>
    <row r="39" spans="1:16" x14ac:dyDescent="0.25">
      <c r="A39" s="22" t="s">
        <v>184</v>
      </c>
      <c r="B39" s="36">
        <v>0</v>
      </c>
      <c r="C39" s="36">
        <v>0</v>
      </c>
      <c r="D39" s="15">
        <v>100</v>
      </c>
      <c r="E39" s="37">
        <f t="shared" si="0"/>
        <v>10</v>
      </c>
      <c r="F39" s="23">
        <v>8553</v>
      </c>
      <c r="G39" s="24">
        <f t="shared" si="1"/>
        <v>0.8039289406899145</v>
      </c>
      <c r="H39" s="23">
        <v>8553</v>
      </c>
      <c r="I39" s="24">
        <f t="shared" si="2"/>
        <v>0.83574359976548762</v>
      </c>
      <c r="J39" s="23">
        <f t="shared" si="3"/>
        <v>0</v>
      </c>
      <c r="K39" s="24">
        <f t="shared" si="4"/>
        <v>0</v>
      </c>
      <c r="L39" s="35">
        <f t="shared" si="8"/>
        <v>26.36</v>
      </c>
      <c r="M39" s="35">
        <v>0</v>
      </c>
      <c r="N39" s="25">
        <f t="shared" si="5"/>
        <v>36.36</v>
      </c>
      <c r="O39" s="26">
        <f t="shared" si="6"/>
        <v>32</v>
      </c>
      <c r="P39" s="26" t="str">
        <f t="shared" si="7"/>
        <v>NO</v>
      </c>
    </row>
    <row r="40" spans="1:16" x14ac:dyDescent="0.25">
      <c r="A40" s="22" t="s">
        <v>203</v>
      </c>
      <c r="B40" s="36">
        <v>0</v>
      </c>
      <c r="C40" s="36">
        <v>0</v>
      </c>
      <c r="D40" s="15">
        <v>100</v>
      </c>
      <c r="E40" s="37">
        <f t="shared" si="0"/>
        <v>10</v>
      </c>
      <c r="F40" s="23">
        <v>9308</v>
      </c>
      <c r="G40" s="24">
        <f t="shared" si="1"/>
        <v>0.87489425697903933</v>
      </c>
      <c r="H40" s="23">
        <v>3501</v>
      </c>
      <c r="I40" s="24">
        <f t="shared" si="2"/>
        <v>0.34209497752589407</v>
      </c>
      <c r="J40" s="23">
        <f t="shared" si="3"/>
        <v>5807</v>
      </c>
      <c r="K40" s="24">
        <f t="shared" si="4"/>
        <v>1</v>
      </c>
      <c r="L40" s="35">
        <f t="shared" si="8"/>
        <v>25.34</v>
      </c>
      <c r="M40" s="35">
        <v>0</v>
      </c>
      <c r="N40" s="25">
        <f t="shared" si="5"/>
        <v>35.340000000000003</v>
      </c>
      <c r="O40" s="26">
        <f t="shared" si="6"/>
        <v>33</v>
      </c>
      <c r="P40" s="26" t="str">
        <f t="shared" si="7"/>
        <v>NO</v>
      </c>
    </row>
    <row r="41" spans="1:16" x14ac:dyDescent="0.25">
      <c r="A41" s="22" t="s">
        <v>204</v>
      </c>
      <c r="B41" s="36">
        <v>0</v>
      </c>
      <c r="C41" s="36">
        <v>9.5</v>
      </c>
      <c r="D41" s="15">
        <v>100</v>
      </c>
      <c r="E41" s="37">
        <f t="shared" si="0"/>
        <v>10</v>
      </c>
      <c r="F41" s="23">
        <v>4717</v>
      </c>
      <c r="G41" s="24">
        <f t="shared" si="1"/>
        <v>0.44336873766331419</v>
      </c>
      <c r="H41" s="23">
        <v>4717</v>
      </c>
      <c r="I41" s="24">
        <f t="shared" si="2"/>
        <v>0.46091459839749854</v>
      </c>
      <c r="J41" s="23">
        <f t="shared" si="3"/>
        <v>0</v>
      </c>
      <c r="K41" s="24">
        <f t="shared" si="4"/>
        <v>0</v>
      </c>
      <c r="L41" s="35">
        <f t="shared" si="8"/>
        <v>14.54</v>
      </c>
      <c r="M41" s="35">
        <v>0</v>
      </c>
      <c r="N41" s="25">
        <f t="shared" si="5"/>
        <v>34.04</v>
      </c>
      <c r="O41" s="26">
        <f t="shared" si="6"/>
        <v>34</v>
      </c>
      <c r="P41" s="26" t="str">
        <f t="shared" si="7"/>
        <v>NO</v>
      </c>
    </row>
    <row r="42" spans="1:16" x14ac:dyDescent="0.25">
      <c r="A42" s="22" t="s">
        <v>185</v>
      </c>
      <c r="B42" s="36">
        <v>0</v>
      </c>
      <c r="C42" s="36">
        <v>9.5</v>
      </c>
      <c r="D42" s="15">
        <v>100</v>
      </c>
      <c r="E42" s="37">
        <f t="shared" si="0"/>
        <v>10</v>
      </c>
      <c r="F42" s="23">
        <v>4075</v>
      </c>
      <c r="G42" s="24">
        <f t="shared" si="1"/>
        <v>0.3830247203684557</v>
      </c>
      <c r="H42" s="23">
        <v>3862</v>
      </c>
      <c r="I42" s="24">
        <f t="shared" si="2"/>
        <v>0.37736955247215165</v>
      </c>
      <c r="J42" s="23">
        <f t="shared" si="3"/>
        <v>213</v>
      </c>
      <c r="K42" s="24">
        <f t="shared" si="4"/>
        <v>3.6679869123471674E-2</v>
      </c>
      <c r="L42" s="35">
        <f t="shared" si="8"/>
        <v>12.44</v>
      </c>
      <c r="M42" s="35">
        <v>0</v>
      </c>
      <c r="N42" s="25">
        <f t="shared" si="5"/>
        <v>31.94</v>
      </c>
      <c r="O42" s="26">
        <f t="shared" si="6"/>
        <v>35</v>
      </c>
      <c r="P42" s="26" t="str">
        <f t="shared" si="7"/>
        <v>NO</v>
      </c>
    </row>
    <row r="43" spans="1:16" x14ac:dyDescent="0.25">
      <c r="A43" s="22" t="s">
        <v>205</v>
      </c>
      <c r="B43" s="36">
        <v>0</v>
      </c>
      <c r="C43" s="36">
        <v>0</v>
      </c>
      <c r="D43" s="15">
        <v>100</v>
      </c>
      <c r="E43" s="37">
        <f t="shared" si="0"/>
        <v>10</v>
      </c>
      <c r="F43" s="23">
        <v>6143</v>
      </c>
      <c r="G43" s="24">
        <f t="shared" si="1"/>
        <v>0.57740389134317138</v>
      </c>
      <c r="H43" s="23">
        <v>5136</v>
      </c>
      <c r="I43" s="24">
        <f t="shared" si="2"/>
        <v>0.50185655657611883</v>
      </c>
      <c r="J43" s="23">
        <f t="shared" si="3"/>
        <v>1007</v>
      </c>
      <c r="K43" s="24">
        <f t="shared" si="4"/>
        <v>0.17341140003444119</v>
      </c>
      <c r="L43" s="35">
        <f t="shared" si="8"/>
        <v>18.350000000000001</v>
      </c>
      <c r="M43" s="35">
        <v>0</v>
      </c>
      <c r="N43" s="25">
        <f t="shared" si="5"/>
        <v>28.35</v>
      </c>
      <c r="O43" s="26">
        <f t="shared" si="6"/>
        <v>36</v>
      </c>
      <c r="P43" s="26" t="str">
        <f t="shared" si="7"/>
        <v>NO</v>
      </c>
    </row>
    <row r="44" spans="1:16" x14ac:dyDescent="0.25">
      <c r="A44" s="22" t="s">
        <v>158</v>
      </c>
      <c r="B44" s="36">
        <v>0</v>
      </c>
      <c r="C44" s="36">
        <v>0</v>
      </c>
      <c r="D44" s="15">
        <v>100</v>
      </c>
      <c r="E44" s="37">
        <f t="shared" si="0"/>
        <v>10</v>
      </c>
      <c r="F44" s="23">
        <v>4085</v>
      </c>
      <c r="G44" s="24">
        <f t="shared" si="1"/>
        <v>0.38396465833255006</v>
      </c>
      <c r="H44" s="23">
        <v>4085</v>
      </c>
      <c r="I44" s="24">
        <f t="shared" si="2"/>
        <v>0.39915966386554624</v>
      </c>
      <c r="J44" s="23">
        <f t="shared" si="3"/>
        <v>0</v>
      </c>
      <c r="K44" s="24">
        <f t="shared" si="4"/>
        <v>0</v>
      </c>
      <c r="L44" s="35">
        <f t="shared" si="8"/>
        <v>12.59</v>
      </c>
      <c r="M44" s="35">
        <v>0</v>
      </c>
      <c r="N44" s="25">
        <f t="shared" si="5"/>
        <v>22.59</v>
      </c>
      <c r="O44" s="26">
        <f t="shared" si="6"/>
        <v>37</v>
      </c>
      <c r="P44" s="26" t="str">
        <f t="shared" si="7"/>
        <v>NO</v>
      </c>
    </row>
    <row r="45" spans="1:16" x14ac:dyDescent="0.25">
      <c r="A45" s="22" t="s">
        <v>187</v>
      </c>
      <c r="B45" s="36">
        <v>0</v>
      </c>
      <c r="C45" s="36">
        <v>0</v>
      </c>
      <c r="D45" s="15">
        <v>100</v>
      </c>
      <c r="E45" s="37">
        <f t="shared" si="0"/>
        <v>10</v>
      </c>
      <c r="F45" s="23">
        <v>3400</v>
      </c>
      <c r="G45" s="24">
        <f t="shared" si="1"/>
        <v>0.3195789077920857</v>
      </c>
      <c r="H45" s="23">
        <v>3400</v>
      </c>
      <c r="I45" s="24">
        <f t="shared" si="2"/>
        <v>0.33222591362126247</v>
      </c>
      <c r="J45" s="23">
        <f t="shared" si="3"/>
        <v>0</v>
      </c>
      <c r="K45" s="24">
        <f t="shared" si="4"/>
        <v>0</v>
      </c>
      <c r="L45" s="35">
        <f t="shared" si="8"/>
        <v>10.48</v>
      </c>
      <c r="M45" s="35">
        <v>0</v>
      </c>
      <c r="N45" s="25">
        <f t="shared" si="5"/>
        <v>20.48</v>
      </c>
      <c r="O45" s="26">
        <f t="shared" si="6"/>
        <v>38</v>
      </c>
      <c r="P45" s="26" t="str">
        <f t="shared" si="7"/>
        <v>NO</v>
      </c>
    </row>
    <row r="46" spans="1:16" x14ac:dyDescent="0.25">
      <c r="B46" s="38"/>
      <c r="C46" s="38"/>
      <c r="E46" s="38"/>
      <c r="L46" s="38"/>
      <c r="M46" s="38"/>
    </row>
    <row r="47" spans="1:16" x14ac:dyDescent="0.25">
      <c r="B47" s="38"/>
      <c r="C47" s="38"/>
      <c r="E47" s="38"/>
      <c r="L47" s="38"/>
      <c r="M47" s="38"/>
    </row>
    <row r="48" spans="1:16" x14ac:dyDescent="0.25">
      <c r="B48" s="38"/>
      <c r="C48" s="38"/>
      <c r="E48" s="38"/>
      <c r="L48" s="38"/>
      <c r="M48" s="38"/>
    </row>
    <row r="49" spans="2:13" x14ac:dyDescent="0.25">
      <c r="B49" s="38"/>
      <c r="C49" s="38"/>
      <c r="E49" s="38"/>
      <c r="L49" s="38"/>
      <c r="M49" s="38"/>
    </row>
    <row r="50" spans="2:13" x14ac:dyDescent="0.25">
      <c r="B50" s="38"/>
      <c r="C50" s="38"/>
      <c r="E50" s="38"/>
      <c r="L50" s="38"/>
      <c r="M50" s="38"/>
    </row>
    <row r="51" spans="2:13" x14ac:dyDescent="0.25">
      <c r="B51" s="38"/>
      <c r="C51" s="38"/>
      <c r="E51" s="38"/>
      <c r="L51" s="38"/>
      <c r="M51" s="38"/>
    </row>
    <row r="52" spans="2:13" x14ac:dyDescent="0.25">
      <c r="B52" s="38"/>
      <c r="C52" s="38"/>
      <c r="E52" s="38"/>
      <c r="L52" s="38"/>
      <c r="M52" s="38"/>
    </row>
    <row r="53" spans="2:13" x14ac:dyDescent="0.25">
      <c r="B53" s="38"/>
      <c r="C53" s="38"/>
      <c r="E53" s="38"/>
      <c r="L53" s="38"/>
      <c r="M53" s="38"/>
    </row>
    <row r="54" spans="2:13" x14ac:dyDescent="0.25">
      <c r="B54" s="38"/>
      <c r="C54" s="38"/>
      <c r="E54" s="38"/>
      <c r="L54" s="38"/>
      <c r="M54" s="38"/>
    </row>
    <row r="55" spans="2:13" x14ac:dyDescent="0.25">
      <c r="B55" s="38"/>
      <c r="C55" s="38"/>
      <c r="E55" s="38"/>
      <c r="L55" s="38"/>
      <c r="M55" s="38"/>
    </row>
    <row r="56" spans="2:13" x14ac:dyDescent="0.25">
      <c r="B56" s="38"/>
      <c r="C56" s="38"/>
      <c r="E56" s="38"/>
      <c r="L56" s="38"/>
      <c r="M56" s="38"/>
    </row>
    <row r="57" spans="2:13" x14ac:dyDescent="0.25">
      <c r="B57" s="38"/>
      <c r="C57" s="38"/>
      <c r="E57" s="38"/>
      <c r="L57" s="38"/>
      <c r="M57" s="38"/>
    </row>
    <row r="58" spans="2:13" x14ac:dyDescent="0.25">
      <c r="B58" s="38"/>
      <c r="C58" s="38"/>
      <c r="E58" s="38"/>
      <c r="L58" s="38"/>
      <c r="M58" s="38"/>
    </row>
    <row r="59" spans="2:13" x14ac:dyDescent="0.25">
      <c r="B59" s="38"/>
      <c r="C59" s="38"/>
      <c r="E59" s="38"/>
      <c r="L59" s="38"/>
      <c r="M59" s="38"/>
    </row>
    <row r="60" spans="2:13" x14ac:dyDescent="0.25">
      <c r="B60" s="38"/>
      <c r="C60" s="38"/>
      <c r="E60" s="38"/>
      <c r="L60" s="38"/>
      <c r="M60" s="38"/>
    </row>
    <row r="61" spans="2:13" x14ac:dyDescent="0.25">
      <c r="B61" s="38"/>
      <c r="C61" s="38"/>
      <c r="E61" s="38"/>
      <c r="L61" s="38"/>
      <c r="M61" s="38"/>
    </row>
    <row r="62" spans="2:13" x14ac:dyDescent="0.25">
      <c r="B62" s="38"/>
      <c r="C62" s="38"/>
      <c r="E62" s="38"/>
      <c r="L62" s="38"/>
      <c r="M62" s="38"/>
    </row>
    <row r="63" spans="2:13" x14ac:dyDescent="0.25">
      <c r="B63" s="38"/>
      <c r="C63" s="38"/>
      <c r="E63" s="38"/>
      <c r="L63" s="38"/>
      <c r="M63" s="38"/>
    </row>
    <row r="64" spans="2:13" x14ac:dyDescent="0.25">
      <c r="B64" s="38"/>
      <c r="C64" s="38"/>
      <c r="E64" s="38"/>
      <c r="L64" s="38"/>
      <c r="M64" s="38"/>
    </row>
    <row r="65" spans="2:13" x14ac:dyDescent="0.25">
      <c r="B65" s="38"/>
      <c r="C65" s="38"/>
      <c r="E65" s="38"/>
      <c r="L65" s="38"/>
      <c r="M65" s="38"/>
    </row>
    <row r="66" spans="2:13" x14ac:dyDescent="0.25">
      <c r="B66" s="38"/>
      <c r="C66" s="38"/>
      <c r="E66" s="38"/>
      <c r="L66" s="38"/>
      <c r="M66" s="38"/>
    </row>
    <row r="67" spans="2:13" x14ac:dyDescent="0.25">
      <c r="B67" s="38"/>
      <c r="C67" s="38"/>
      <c r="E67" s="38"/>
      <c r="L67" s="38"/>
      <c r="M67" s="38"/>
    </row>
    <row r="68" spans="2:13" x14ac:dyDescent="0.25">
      <c r="B68" s="38"/>
      <c r="C68" s="38"/>
      <c r="E68" s="38"/>
      <c r="L68" s="38"/>
      <c r="M68" s="38"/>
    </row>
    <row r="69" spans="2:13" x14ac:dyDescent="0.25">
      <c r="B69" s="38"/>
      <c r="C69" s="38"/>
      <c r="E69" s="38"/>
      <c r="L69" s="38"/>
      <c r="M69" s="38"/>
    </row>
    <row r="70" spans="2:13" x14ac:dyDescent="0.25">
      <c r="B70" s="38"/>
      <c r="C70" s="38"/>
      <c r="E70" s="38"/>
      <c r="L70" s="38"/>
      <c r="M70" s="38"/>
    </row>
    <row r="71" spans="2:13" x14ac:dyDescent="0.25">
      <c r="B71" s="38"/>
      <c r="C71" s="38"/>
      <c r="E71" s="38"/>
      <c r="L71" s="38"/>
      <c r="M71" s="38"/>
    </row>
    <row r="72" spans="2:13" x14ac:dyDescent="0.25">
      <c r="B72" s="38"/>
      <c r="C72" s="38"/>
      <c r="E72" s="38"/>
      <c r="L72" s="38"/>
      <c r="M72" s="38"/>
    </row>
    <row r="73" spans="2:13" x14ac:dyDescent="0.25">
      <c r="B73" s="38"/>
      <c r="C73" s="38"/>
      <c r="E73" s="38"/>
      <c r="L73" s="38"/>
      <c r="M73" s="38"/>
    </row>
    <row r="74" spans="2:13" x14ac:dyDescent="0.25">
      <c r="B74" s="38"/>
      <c r="C74" s="38"/>
      <c r="E74" s="38"/>
      <c r="L74" s="38"/>
      <c r="M74" s="38"/>
    </row>
    <row r="75" spans="2:13" x14ac:dyDescent="0.25">
      <c r="B75" s="38"/>
      <c r="C75" s="38"/>
      <c r="E75" s="38"/>
      <c r="L75" s="38"/>
      <c r="M75" s="38"/>
    </row>
    <row r="76" spans="2:13" x14ac:dyDescent="0.25">
      <c r="B76" s="38"/>
      <c r="C76" s="38"/>
      <c r="E76" s="38"/>
      <c r="L76" s="38"/>
      <c r="M76" s="38"/>
    </row>
    <row r="77" spans="2:13" x14ac:dyDescent="0.25">
      <c r="B77" s="38"/>
      <c r="C77" s="38"/>
      <c r="E77" s="38"/>
      <c r="L77" s="38"/>
      <c r="M77" s="38"/>
    </row>
    <row r="78" spans="2:13" x14ac:dyDescent="0.25">
      <c r="B78" s="38"/>
      <c r="C78" s="38"/>
      <c r="E78" s="38"/>
      <c r="L78" s="38"/>
      <c r="M78" s="38"/>
    </row>
    <row r="79" spans="2:13" x14ac:dyDescent="0.25">
      <c r="B79" s="38"/>
      <c r="C79" s="38"/>
      <c r="E79" s="38"/>
      <c r="L79" s="38"/>
      <c r="M79" s="38"/>
    </row>
    <row r="80" spans="2:13" x14ac:dyDescent="0.25">
      <c r="B80" s="38"/>
      <c r="C80" s="38"/>
      <c r="E80" s="38"/>
      <c r="L80" s="38"/>
      <c r="M80" s="38"/>
    </row>
    <row r="81" spans="2:13" x14ac:dyDescent="0.25">
      <c r="B81" s="38"/>
      <c r="C81" s="38"/>
      <c r="E81" s="38"/>
      <c r="L81" s="38"/>
      <c r="M81" s="38"/>
    </row>
    <row r="82" spans="2:13" x14ac:dyDescent="0.25">
      <c r="B82" s="38"/>
      <c r="C82" s="38"/>
      <c r="E82" s="38"/>
      <c r="L82" s="38"/>
      <c r="M82" s="38"/>
    </row>
    <row r="83" spans="2:13" x14ac:dyDescent="0.25">
      <c r="B83" s="38"/>
      <c r="C83" s="38"/>
      <c r="E83" s="38"/>
      <c r="L83" s="38"/>
      <c r="M83" s="38"/>
    </row>
    <row r="84" spans="2:13" x14ac:dyDescent="0.25">
      <c r="B84" s="38"/>
      <c r="C84" s="38"/>
      <c r="E84" s="38"/>
      <c r="L84" s="38"/>
      <c r="M84" s="38"/>
    </row>
    <row r="85" spans="2:13" x14ac:dyDescent="0.25">
      <c r="B85" s="38"/>
      <c r="C85" s="38"/>
      <c r="E85" s="38"/>
      <c r="L85" s="38"/>
      <c r="M85" s="38"/>
    </row>
    <row r="86" spans="2:13" x14ac:dyDescent="0.25">
      <c r="B86" s="38"/>
      <c r="C86" s="38"/>
      <c r="E86" s="38"/>
      <c r="L86" s="38"/>
      <c r="M86" s="38"/>
    </row>
    <row r="87" spans="2:13" x14ac:dyDescent="0.25">
      <c r="B87" s="38"/>
      <c r="C87" s="38"/>
      <c r="E87" s="38"/>
      <c r="L87" s="38"/>
      <c r="M87" s="38"/>
    </row>
    <row r="88" spans="2:13" x14ac:dyDescent="0.25">
      <c r="B88" s="38"/>
      <c r="C88" s="38"/>
      <c r="E88" s="38"/>
      <c r="L88" s="38"/>
      <c r="M88" s="38"/>
    </row>
    <row r="89" spans="2:13" x14ac:dyDescent="0.25">
      <c r="B89" s="38"/>
      <c r="C89" s="38"/>
      <c r="E89" s="38"/>
      <c r="L89" s="38"/>
      <c r="M89" s="38"/>
    </row>
    <row r="90" spans="2:13" x14ac:dyDescent="0.25">
      <c r="B90" s="38"/>
      <c r="C90" s="38"/>
      <c r="E90" s="38"/>
      <c r="L90" s="38"/>
      <c r="M90" s="38"/>
    </row>
    <row r="91" spans="2:13" x14ac:dyDescent="0.25">
      <c r="B91" s="38"/>
      <c r="C91" s="38"/>
      <c r="E91" s="38"/>
      <c r="L91" s="38"/>
      <c r="M91" s="38"/>
    </row>
    <row r="92" spans="2:13" x14ac:dyDescent="0.25">
      <c r="B92" s="38"/>
      <c r="C92" s="38"/>
      <c r="E92" s="38"/>
      <c r="L92" s="38"/>
      <c r="M92" s="38"/>
    </row>
    <row r="93" spans="2:13" x14ac:dyDescent="0.25">
      <c r="B93" s="38"/>
      <c r="C93" s="38"/>
      <c r="E93" s="38"/>
      <c r="L93" s="38"/>
      <c r="M93" s="38"/>
    </row>
    <row r="94" spans="2:13" x14ac:dyDescent="0.25">
      <c r="B94" s="38"/>
      <c r="C94" s="38"/>
      <c r="E94" s="38"/>
      <c r="L94" s="38"/>
      <c r="M94" s="38"/>
    </row>
    <row r="95" spans="2:13" x14ac:dyDescent="0.25">
      <c r="B95" s="38"/>
      <c r="C95" s="38"/>
      <c r="E95" s="38"/>
      <c r="L95" s="38"/>
      <c r="M95" s="38"/>
    </row>
    <row r="96" spans="2:13" x14ac:dyDescent="0.25">
      <c r="B96" s="38"/>
      <c r="C96" s="38"/>
      <c r="E96" s="38"/>
      <c r="L96" s="38"/>
      <c r="M96" s="38"/>
    </row>
    <row r="97" spans="2:13" x14ac:dyDescent="0.25">
      <c r="B97" s="38"/>
      <c r="C97" s="38"/>
      <c r="E97" s="38"/>
      <c r="L97" s="38"/>
      <c r="M97" s="38"/>
    </row>
    <row r="98" spans="2:13" x14ac:dyDescent="0.25">
      <c r="B98" s="38"/>
      <c r="C98" s="38"/>
      <c r="E98" s="38"/>
      <c r="L98" s="38"/>
      <c r="M98" s="38"/>
    </row>
    <row r="99" spans="2:13" x14ac:dyDescent="0.25">
      <c r="B99" s="38"/>
      <c r="C99" s="38"/>
      <c r="E99" s="38"/>
      <c r="L99" s="38"/>
      <c r="M99" s="38"/>
    </row>
    <row r="100" spans="2:13" x14ac:dyDescent="0.25">
      <c r="B100" s="38"/>
      <c r="C100" s="38"/>
      <c r="E100" s="38"/>
      <c r="L100" s="38"/>
      <c r="M100" s="38"/>
    </row>
    <row r="101" spans="2:13" x14ac:dyDescent="0.25">
      <c r="B101" s="38"/>
      <c r="C101" s="38"/>
      <c r="E101" s="38"/>
      <c r="L101" s="38"/>
      <c r="M101" s="38"/>
    </row>
    <row r="102" spans="2:13" x14ac:dyDescent="0.25">
      <c r="B102" s="38"/>
      <c r="C102" s="38"/>
      <c r="E102" s="38"/>
      <c r="L102" s="38"/>
      <c r="M102" s="38"/>
    </row>
    <row r="103" spans="2:13" x14ac:dyDescent="0.25">
      <c r="B103" s="38"/>
      <c r="C103" s="38"/>
      <c r="E103" s="38"/>
      <c r="L103" s="38"/>
      <c r="M103" s="38"/>
    </row>
    <row r="104" spans="2:13" x14ac:dyDescent="0.25">
      <c r="B104" s="38"/>
      <c r="C104" s="38"/>
      <c r="E104" s="38"/>
      <c r="L104" s="38"/>
      <c r="M104" s="38"/>
    </row>
    <row r="105" spans="2:13" x14ac:dyDescent="0.25">
      <c r="B105" s="38"/>
      <c r="C105" s="38"/>
      <c r="E105" s="38"/>
      <c r="L105" s="38"/>
      <c r="M105" s="38"/>
    </row>
    <row r="106" spans="2:13" x14ac:dyDescent="0.25">
      <c r="B106" s="38"/>
      <c r="C106" s="38"/>
      <c r="E106" s="38"/>
      <c r="L106" s="38"/>
      <c r="M106" s="38"/>
    </row>
    <row r="107" spans="2:13" x14ac:dyDescent="0.25">
      <c r="B107" s="38"/>
      <c r="C107" s="38"/>
      <c r="E107" s="38"/>
      <c r="L107" s="38"/>
      <c r="M107" s="38"/>
    </row>
    <row r="108" spans="2:13" x14ac:dyDescent="0.25">
      <c r="B108" s="38"/>
      <c r="C108" s="38"/>
      <c r="E108" s="38"/>
      <c r="L108" s="38"/>
      <c r="M108" s="38"/>
    </row>
    <row r="109" spans="2:13" x14ac:dyDescent="0.25">
      <c r="B109" s="38"/>
      <c r="C109" s="38"/>
      <c r="E109" s="38"/>
      <c r="L109" s="38"/>
      <c r="M109" s="38"/>
    </row>
    <row r="110" spans="2:13" x14ac:dyDescent="0.25">
      <c r="B110" s="38"/>
      <c r="C110" s="38"/>
      <c r="E110" s="38"/>
      <c r="L110" s="38"/>
      <c r="M110" s="38"/>
    </row>
    <row r="111" spans="2:13" x14ac:dyDescent="0.25">
      <c r="B111" s="38"/>
      <c r="C111" s="38"/>
      <c r="E111" s="38"/>
      <c r="L111" s="38"/>
      <c r="M111" s="38"/>
    </row>
    <row r="112" spans="2:13" x14ac:dyDescent="0.25">
      <c r="B112" s="38"/>
      <c r="C112" s="38"/>
      <c r="E112" s="38"/>
      <c r="L112" s="38"/>
      <c r="M112" s="38"/>
    </row>
    <row r="113" spans="2:13" x14ac:dyDescent="0.25">
      <c r="B113" s="38"/>
      <c r="C113" s="38"/>
      <c r="E113" s="38"/>
      <c r="L113" s="38"/>
      <c r="M113" s="38"/>
    </row>
    <row r="114" spans="2:13" x14ac:dyDescent="0.25">
      <c r="B114" s="38"/>
      <c r="C114" s="38"/>
      <c r="E114" s="38"/>
      <c r="L114" s="38"/>
      <c r="M114" s="38"/>
    </row>
  </sheetData>
  <sheetProtection algorithmName="SHA-512" hashValue="XAUuH2NE6laCEglYAsQCugHWYfACW4CdE3Jo75x/ruwEmjutIhOkwOxYk0iF0iq8aYru1TSoulNQ+vysTgPWjQ==" saltValue="6Ri/BGpI3Bmow8AMHP0D6g==" spinCount="100000" sheet="1" objects="1" scenarios="1" selectLockedCells="1" selectUnlockedCells="1"/>
  <autoFilter ref="A7:O45">
    <sortState ref="A3:AE40">
      <sortCondition descending="1" ref="N2:N40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5" tint="0.59999389629810485"/>
  </sheetPr>
  <dimension ref="A1:P114"/>
  <sheetViews>
    <sheetView showGridLines="0" topLeftCell="I7" zoomScale="80" zoomScaleNormal="80" workbookViewId="0">
      <selection activeCell="A2" sqref="A2:A8"/>
    </sheetView>
  </sheetViews>
  <sheetFormatPr baseColWidth="10" defaultRowHeight="15" x14ac:dyDescent="0.25"/>
  <cols>
    <col min="1" max="1" width="11.5703125" customWidth="1"/>
    <col min="2" max="2" width="31.42578125" bestFit="1" customWidth="1"/>
    <col min="3" max="3" width="27.7109375" bestFit="1" customWidth="1"/>
    <col min="4" max="4" width="24.140625" style="15" bestFit="1" customWidth="1"/>
    <col min="5" max="5" width="27.140625" bestFit="1" customWidth="1"/>
    <col min="6" max="6" width="38.42578125" style="11" bestFit="1" customWidth="1"/>
    <col min="7" max="7" width="32.28515625" style="12" customWidth="1"/>
    <col min="8" max="8" width="41.28515625" style="11" bestFit="1" customWidth="1"/>
    <col min="9" max="9" width="35.140625" style="12" bestFit="1" customWidth="1"/>
    <col min="10" max="10" width="46.28515625" style="11" bestFit="1" customWidth="1"/>
    <col min="11" max="11" width="40.140625" style="12" bestFit="1" customWidth="1"/>
    <col min="12" max="12" width="25.28515625" bestFit="1" customWidth="1"/>
    <col min="13" max="13" width="25" bestFit="1" customWidth="1"/>
    <col min="14" max="14" width="19.5703125" style="13" bestFit="1" customWidth="1"/>
    <col min="16" max="16" width="19.140625" customWidth="1"/>
  </cols>
  <sheetData>
    <row r="1" spans="1:16" x14ac:dyDescent="0.25">
      <c r="A1" s="34" t="s">
        <v>15</v>
      </c>
      <c r="B1" s="34"/>
      <c r="C1" s="34"/>
      <c r="D1" s="34"/>
    </row>
    <row r="2" spans="1:16" x14ac:dyDescent="0.25">
      <c r="A2" s="34" t="s">
        <v>16</v>
      </c>
      <c r="B2" s="34"/>
      <c r="C2" s="34"/>
      <c r="D2" s="34"/>
    </row>
    <row r="3" spans="1:16" x14ac:dyDescent="0.25">
      <c r="A3" s="34" t="s">
        <v>17</v>
      </c>
      <c r="B3" s="34"/>
      <c r="C3" s="34"/>
      <c r="D3" s="34"/>
    </row>
    <row r="4" spans="1:16" x14ac:dyDescent="0.25">
      <c r="A4" s="34" t="s">
        <v>206</v>
      </c>
      <c r="B4" s="34"/>
      <c r="C4" s="34"/>
      <c r="D4" s="34"/>
    </row>
    <row r="6" spans="1:16" x14ac:dyDescent="0.25">
      <c r="B6" s="14">
        <v>0.15</v>
      </c>
      <c r="C6" s="14">
        <v>0.15</v>
      </c>
      <c r="E6" s="14">
        <v>0.1</v>
      </c>
      <c r="L6" s="14">
        <v>0.4</v>
      </c>
      <c r="M6" s="14">
        <v>0.2</v>
      </c>
    </row>
    <row r="7" spans="1:16" x14ac:dyDescent="0.25">
      <c r="A7" s="16" t="s">
        <v>19</v>
      </c>
      <c r="B7" s="17" t="s">
        <v>20</v>
      </c>
      <c r="C7" s="17" t="s">
        <v>21</v>
      </c>
      <c r="D7" s="16" t="s">
        <v>22</v>
      </c>
      <c r="E7" s="17" t="s">
        <v>23</v>
      </c>
      <c r="F7" s="18" t="s">
        <v>24</v>
      </c>
      <c r="G7" s="19" t="s">
        <v>25</v>
      </c>
      <c r="H7" s="18" t="s">
        <v>26</v>
      </c>
      <c r="I7" s="19" t="s">
        <v>27</v>
      </c>
      <c r="J7" s="18" t="s">
        <v>28</v>
      </c>
      <c r="K7" s="19" t="s">
        <v>29</v>
      </c>
      <c r="L7" s="17" t="s">
        <v>30</v>
      </c>
      <c r="M7" s="17" t="s">
        <v>31</v>
      </c>
      <c r="N7" s="20" t="s">
        <v>32</v>
      </c>
      <c r="O7" s="21" t="s">
        <v>33</v>
      </c>
      <c r="P7" s="21" t="s">
        <v>34</v>
      </c>
    </row>
    <row r="8" spans="1:16" x14ac:dyDescent="0.25">
      <c r="A8" s="22" t="s">
        <v>143</v>
      </c>
      <c r="B8" s="36">
        <v>10</v>
      </c>
      <c r="C8" s="36">
        <v>12.5</v>
      </c>
      <c r="D8" s="15">
        <v>100</v>
      </c>
      <c r="E8" s="37">
        <f t="shared" ref="E8:E38" si="0">+ROUND(D8*10%,2)</f>
        <v>10</v>
      </c>
      <c r="F8" s="23">
        <v>8765</v>
      </c>
      <c r="G8" s="24">
        <f t="shared" ref="G8:G38" si="1">+F8/MAX(F:F)</f>
        <v>0.8481710857364041</v>
      </c>
      <c r="H8" s="23">
        <v>6423</v>
      </c>
      <c r="I8" s="24">
        <f t="shared" ref="I8:I38" si="2">+H8/MAX(H:H)</f>
        <v>0.62761383623216727</v>
      </c>
      <c r="J8" s="23">
        <f t="shared" ref="J8:J38" si="3">+F8-H8</f>
        <v>2342</v>
      </c>
      <c r="K8" s="24">
        <f t="shared" ref="K8:K38" si="4">+J8/MAX(J:J)</f>
        <v>0.43106939076016931</v>
      </c>
      <c r="L8" s="35">
        <f t="shared" ref="L8:L38" si="5">+ROUND((G8*30+I8*50+K8*20)*40%,2)</f>
        <v>26.18</v>
      </c>
      <c r="M8" s="35">
        <v>18</v>
      </c>
      <c r="N8" s="25">
        <f t="shared" ref="N8:N38" si="6">+ROUND(B8+C8+E8+L8+M8,2)</f>
        <v>76.680000000000007</v>
      </c>
      <c r="O8" s="26">
        <f t="shared" ref="O8:O38" si="7">+_xlfn.RANK.AVG(N8,N:N)</f>
        <v>1</v>
      </c>
      <c r="P8" s="26" t="str">
        <f>+IF(N8&gt;=41,"SI","NO")</f>
        <v>SI</v>
      </c>
    </row>
    <row r="9" spans="1:16" x14ac:dyDescent="0.25">
      <c r="A9" s="22" t="s">
        <v>190</v>
      </c>
      <c r="B9" s="36">
        <v>14.5</v>
      </c>
      <c r="C9" s="36">
        <v>15</v>
      </c>
      <c r="D9" s="15">
        <v>100</v>
      </c>
      <c r="E9" s="37">
        <f t="shared" si="0"/>
        <v>10</v>
      </c>
      <c r="F9" s="23">
        <v>4320</v>
      </c>
      <c r="G9" s="24">
        <f t="shared" si="1"/>
        <v>0.41803754596477649</v>
      </c>
      <c r="H9" s="23">
        <v>4320</v>
      </c>
      <c r="I9" s="24">
        <f t="shared" si="2"/>
        <v>0.42212233730701582</v>
      </c>
      <c r="J9" s="23">
        <f t="shared" si="3"/>
        <v>0</v>
      </c>
      <c r="K9" s="24">
        <f t="shared" si="4"/>
        <v>0</v>
      </c>
      <c r="L9" s="35">
        <f t="shared" si="5"/>
        <v>13.46</v>
      </c>
      <c r="M9" s="35">
        <v>19.5</v>
      </c>
      <c r="N9" s="25">
        <f t="shared" si="6"/>
        <v>72.459999999999994</v>
      </c>
      <c r="O9" s="26">
        <f t="shared" si="7"/>
        <v>2</v>
      </c>
      <c r="P9" s="26" t="str">
        <f t="shared" ref="P9:P38" si="8">+IF(N9&gt;=41,"SI","NO")</f>
        <v>SI</v>
      </c>
    </row>
    <row r="10" spans="1:16" x14ac:dyDescent="0.25">
      <c r="A10" s="22" t="s">
        <v>35</v>
      </c>
      <c r="B10" s="36">
        <v>13</v>
      </c>
      <c r="C10" s="36">
        <v>11.5</v>
      </c>
      <c r="D10" s="15">
        <v>100</v>
      </c>
      <c r="E10" s="37">
        <f t="shared" si="0"/>
        <v>10</v>
      </c>
      <c r="F10" s="23">
        <v>7792</v>
      </c>
      <c r="G10" s="24">
        <f t="shared" si="1"/>
        <v>0.75401586994387459</v>
      </c>
      <c r="H10" s="23">
        <v>4262</v>
      </c>
      <c r="I10" s="24">
        <f t="shared" si="2"/>
        <v>0.41645495407465311</v>
      </c>
      <c r="J10" s="23">
        <f t="shared" si="3"/>
        <v>3530</v>
      </c>
      <c r="K10" s="24">
        <f t="shared" si="4"/>
        <v>0.64973311246088716</v>
      </c>
      <c r="L10" s="35">
        <f t="shared" si="5"/>
        <v>22.58</v>
      </c>
      <c r="M10" s="35">
        <v>12</v>
      </c>
      <c r="N10" s="25">
        <f t="shared" si="6"/>
        <v>69.08</v>
      </c>
      <c r="O10" s="26">
        <f t="shared" si="7"/>
        <v>3</v>
      </c>
      <c r="P10" s="26" t="str">
        <f t="shared" si="8"/>
        <v>SI</v>
      </c>
    </row>
    <row r="11" spans="1:16" x14ac:dyDescent="0.25">
      <c r="A11" s="22" t="s">
        <v>175</v>
      </c>
      <c r="B11" s="36">
        <v>11.5</v>
      </c>
      <c r="C11" s="36">
        <v>13.5</v>
      </c>
      <c r="D11" s="15">
        <v>100</v>
      </c>
      <c r="E11" s="37">
        <f t="shared" si="0"/>
        <v>10</v>
      </c>
      <c r="F11" s="23">
        <v>6547</v>
      </c>
      <c r="G11" s="24">
        <f t="shared" si="1"/>
        <v>0.63353977162763697</v>
      </c>
      <c r="H11" s="23">
        <v>5847</v>
      </c>
      <c r="I11" s="24">
        <f t="shared" si="2"/>
        <v>0.57133085792456517</v>
      </c>
      <c r="J11" s="23">
        <f t="shared" si="3"/>
        <v>700</v>
      </c>
      <c r="K11" s="24">
        <f t="shared" si="4"/>
        <v>0.12884226026136572</v>
      </c>
      <c r="L11" s="35">
        <f t="shared" si="5"/>
        <v>20.059999999999999</v>
      </c>
      <c r="M11" s="35">
        <v>13.5</v>
      </c>
      <c r="N11" s="25">
        <f t="shared" si="6"/>
        <v>68.56</v>
      </c>
      <c r="O11" s="26">
        <f t="shared" si="7"/>
        <v>4</v>
      </c>
      <c r="P11" s="26" t="str">
        <f t="shared" si="8"/>
        <v>SI</v>
      </c>
    </row>
    <row r="12" spans="1:16" x14ac:dyDescent="0.25">
      <c r="A12" s="22" t="s">
        <v>207</v>
      </c>
      <c r="B12" s="36">
        <v>7.5</v>
      </c>
      <c r="C12" s="36">
        <v>8</v>
      </c>
      <c r="D12" s="15">
        <v>100</v>
      </c>
      <c r="E12" s="37">
        <f t="shared" si="0"/>
        <v>10</v>
      </c>
      <c r="F12" s="23">
        <v>10234</v>
      </c>
      <c r="G12" s="24">
        <f t="shared" si="1"/>
        <v>0.99032320495451909</v>
      </c>
      <c r="H12" s="23">
        <v>10021</v>
      </c>
      <c r="I12" s="24">
        <f t="shared" si="2"/>
        <v>0.97918702364666799</v>
      </c>
      <c r="J12" s="23">
        <f t="shared" si="3"/>
        <v>213</v>
      </c>
      <c r="K12" s="24">
        <f t="shared" si="4"/>
        <v>3.9204859193815569E-2</v>
      </c>
      <c r="L12" s="35">
        <f t="shared" si="5"/>
        <v>31.78</v>
      </c>
      <c r="M12" s="35">
        <v>10</v>
      </c>
      <c r="N12" s="25">
        <f t="shared" si="6"/>
        <v>67.28</v>
      </c>
      <c r="O12" s="26">
        <f t="shared" si="7"/>
        <v>5</v>
      </c>
      <c r="P12" s="26" t="str">
        <f t="shared" si="8"/>
        <v>SI</v>
      </c>
    </row>
    <row r="13" spans="1:16" x14ac:dyDescent="0.25">
      <c r="A13" s="22" t="s">
        <v>192</v>
      </c>
      <c r="B13" s="36">
        <v>12.5</v>
      </c>
      <c r="C13" s="36">
        <v>12.5</v>
      </c>
      <c r="D13" s="15">
        <v>100</v>
      </c>
      <c r="E13" s="37">
        <f t="shared" si="0"/>
        <v>10</v>
      </c>
      <c r="F13" s="23">
        <v>6057</v>
      </c>
      <c r="G13" s="24">
        <f t="shared" si="1"/>
        <v>0.58612347590478031</v>
      </c>
      <c r="H13" s="23">
        <v>4749</v>
      </c>
      <c r="I13" s="24">
        <f t="shared" si="2"/>
        <v>0.46404143052569863</v>
      </c>
      <c r="J13" s="23">
        <f t="shared" si="3"/>
        <v>1308</v>
      </c>
      <c r="K13" s="24">
        <f t="shared" si="4"/>
        <v>0.24075096631695195</v>
      </c>
      <c r="L13" s="35">
        <f t="shared" si="5"/>
        <v>18.239999999999998</v>
      </c>
      <c r="M13" s="35">
        <v>14</v>
      </c>
      <c r="N13" s="25">
        <f t="shared" si="6"/>
        <v>67.239999999999995</v>
      </c>
      <c r="O13" s="26">
        <f t="shared" si="7"/>
        <v>6</v>
      </c>
      <c r="P13" s="26" t="str">
        <f t="shared" si="8"/>
        <v>SI</v>
      </c>
    </row>
    <row r="14" spans="1:16" x14ac:dyDescent="0.25">
      <c r="A14" s="22" t="s">
        <v>176</v>
      </c>
      <c r="B14" s="36">
        <v>13.5</v>
      </c>
      <c r="C14" s="36">
        <v>14.5</v>
      </c>
      <c r="D14" s="15">
        <v>100</v>
      </c>
      <c r="E14" s="37">
        <f t="shared" si="0"/>
        <v>10</v>
      </c>
      <c r="F14" s="23">
        <v>3242</v>
      </c>
      <c r="G14" s="24">
        <f t="shared" si="1"/>
        <v>0.31372169537449196</v>
      </c>
      <c r="H14" s="23">
        <v>3242</v>
      </c>
      <c r="I14" s="24">
        <f t="shared" si="2"/>
        <v>0.31678717998827438</v>
      </c>
      <c r="J14" s="23">
        <f t="shared" si="3"/>
        <v>0</v>
      </c>
      <c r="K14" s="24">
        <f t="shared" si="4"/>
        <v>0</v>
      </c>
      <c r="L14" s="35">
        <f t="shared" si="5"/>
        <v>10.1</v>
      </c>
      <c r="M14" s="35">
        <v>16</v>
      </c>
      <c r="N14" s="25">
        <f t="shared" si="6"/>
        <v>64.099999999999994</v>
      </c>
      <c r="O14" s="26">
        <f t="shared" si="7"/>
        <v>7</v>
      </c>
      <c r="P14" s="26" t="str">
        <f t="shared" si="8"/>
        <v>SI</v>
      </c>
    </row>
    <row r="15" spans="1:16" x14ac:dyDescent="0.25">
      <c r="A15" s="22" t="s">
        <v>161</v>
      </c>
      <c r="B15" s="36">
        <v>7.5</v>
      </c>
      <c r="C15" s="36">
        <v>6.5</v>
      </c>
      <c r="D15" s="15">
        <v>100</v>
      </c>
      <c r="E15" s="37">
        <f t="shared" si="0"/>
        <v>10</v>
      </c>
      <c r="F15" s="23">
        <v>10234</v>
      </c>
      <c r="G15" s="24">
        <f t="shared" si="1"/>
        <v>0.99032320495451909</v>
      </c>
      <c r="H15" s="23">
        <v>10234</v>
      </c>
      <c r="I15" s="24">
        <f t="shared" si="2"/>
        <v>1</v>
      </c>
      <c r="J15" s="23">
        <f t="shared" si="3"/>
        <v>0</v>
      </c>
      <c r="K15" s="24">
        <f t="shared" si="4"/>
        <v>0</v>
      </c>
      <c r="L15" s="35">
        <f t="shared" si="5"/>
        <v>31.88</v>
      </c>
      <c r="M15" s="35">
        <v>8</v>
      </c>
      <c r="N15" s="25">
        <f t="shared" si="6"/>
        <v>63.88</v>
      </c>
      <c r="O15" s="26">
        <f t="shared" si="7"/>
        <v>8</v>
      </c>
      <c r="P15" s="26" t="str">
        <f t="shared" si="8"/>
        <v>SI</v>
      </c>
    </row>
    <row r="16" spans="1:16" x14ac:dyDescent="0.25">
      <c r="A16" s="22" t="s">
        <v>193</v>
      </c>
      <c r="B16" s="36">
        <v>8</v>
      </c>
      <c r="C16" s="36">
        <v>5.5</v>
      </c>
      <c r="D16" s="15">
        <v>100</v>
      </c>
      <c r="E16" s="37">
        <f t="shared" si="0"/>
        <v>10</v>
      </c>
      <c r="F16" s="23">
        <v>9631</v>
      </c>
      <c r="G16" s="24">
        <f t="shared" si="1"/>
        <v>0.93197213083026897</v>
      </c>
      <c r="H16" s="23">
        <v>9631</v>
      </c>
      <c r="I16" s="24">
        <f t="shared" si="2"/>
        <v>0.94107875708422906</v>
      </c>
      <c r="J16" s="23">
        <f t="shared" si="3"/>
        <v>0</v>
      </c>
      <c r="K16" s="24">
        <f t="shared" si="4"/>
        <v>0</v>
      </c>
      <c r="L16" s="35">
        <f t="shared" si="5"/>
        <v>30.01</v>
      </c>
      <c r="M16" s="35">
        <v>10</v>
      </c>
      <c r="N16" s="25">
        <f t="shared" si="6"/>
        <v>63.51</v>
      </c>
      <c r="O16" s="26">
        <f t="shared" si="7"/>
        <v>9</v>
      </c>
      <c r="P16" s="26" t="str">
        <f t="shared" si="8"/>
        <v>SI</v>
      </c>
    </row>
    <row r="17" spans="1:16" x14ac:dyDescent="0.25">
      <c r="A17" s="22" t="s">
        <v>178</v>
      </c>
      <c r="B17" s="36">
        <v>7</v>
      </c>
      <c r="C17" s="36">
        <v>5.5</v>
      </c>
      <c r="D17" s="15">
        <v>100</v>
      </c>
      <c r="E17" s="37">
        <f t="shared" si="0"/>
        <v>10</v>
      </c>
      <c r="F17" s="23">
        <v>9830</v>
      </c>
      <c r="G17" s="24">
        <f t="shared" si="1"/>
        <v>0.95122895297077603</v>
      </c>
      <c r="H17" s="23">
        <v>7729</v>
      </c>
      <c r="I17" s="24">
        <f t="shared" si="2"/>
        <v>0.75522767246433453</v>
      </c>
      <c r="J17" s="23">
        <f t="shared" si="3"/>
        <v>2101</v>
      </c>
      <c r="K17" s="24">
        <f t="shared" si="4"/>
        <v>0.38671084115589915</v>
      </c>
      <c r="L17" s="35">
        <f t="shared" si="5"/>
        <v>29.61</v>
      </c>
      <c r="M17" s="35">
        <v>9.5</v>
      </c>
      <c r="N17" s="25">
        <f t="shared" si="6"/>
        <v>61.61</v>
      </c>
      <c r="O17" s="26">
        <f t="shared" si="7"/>
        <v>10</v>
      </c>
      <c r="P17" s="26" t="str">
        <f t="shared" si="8"/>
        <v>SI</v>
      </c>
    </row>
    <row r="18" spans="1:16" x14ac:dyDescent="0.25">
      <c r="A18" s="22" t="s">
        <v>44</v>
      </c>
      <c r="B18" s="36">
        <v>7</v>
      </c>
      <c r="C18" s="36">
        <v>3.5</v>
      </c>
      <c r="D18" s="15">
        <v>100</v>
      </c>
      <c r="E18" s="37">
        <f t="shared" si="0"/>
        <v>10</v>
      </c>
      <c r="F18" s="23">
        <v>9922</v>
      </c>
      <c r="G18" s="24">
        <f t="shared" si="1"/>
        <v>0.96013160441261858</v>
      </c>
      <c r="H18" s="23">
        <v>9922</v>
      </c>
      <c r="I18" s="24">
        <f t="shared" si="2"/>
        <v>0.96951338675004883</v>
      </c>
      <c r="J18" s="23">
        <f t="shared" si="3"/>
        <v>0</v>
      </c>
      <c r="K18" s="24">
        <f t="shared" si="4"/>
        <v>0</v>
      </c>
      <c r="L18" s="35">
        <f t="shared" si="5"/>
        <v>30.91</v>
      </c>
      <c r="M18" s="35">
        <v>9.5</v>
      </c>
      <c r="N18" s="25">
        <f t="shared" si="6"/>
        <v>60.91</v>
      </c>
      <c r="O18" s="26">
        <f t="shared" si="7"/>
        <v>11</v>
      </c>
      <c r="P18" s="26" t="str">
        <f t="shared" si="8"/>
        <v>SI</v>
      </c>
    </row>
    <row r="19" spans="1:16" x14ac:dyDescent="0.25">
      <c r="A19" s="22" t="s">
        <v>194</v>
      </c>
      <c r="B19" s="36">
        <v>11.5</v>
      </c>
      <c r="C19" s="36">
        <v>10</v>
      </c>
      <c r="D19" s="15">
        <v>100</v>
      </c>
      <c r="E19" s="37">
        <f t="shared" si="0"/>
        <v>10</v>
      </c>
      <c r="F19" s="23">
        <v>4954</v>
      </c>
      <c r="G19" s="24">
        <f t="shared" si="1"/>
        <v>0.47938842655312558</v>
      </c>
      <c r="H19" s="23">
        <v>4511</v>
      </c>
      <c r="I19" s="24">
        <f t="shared" si="2"/>
        <v>0.44078561657221027</v>
      </c>
      <c r="J19" s="23">
        <f t="shared" si="3"/>
        <v>443</v>
      </c>
      <c r="K19" s="24">
        <f t="shared" si="4"/>
        <v>8.1538744708264305E-2</v>
      </c>
      <c r="L19" s="35">
        <f t="shared" si="5"/>
        <v>15.22</v>
      </c>
      <c r="M19" s="35">
        <v>13.5</v>
      </c>
      <c r="N19" s="25">
        <f t="shared" si="6"/>
        <v>60.22</v>
      </c>
      <c r="O19" s="26">
        <f t="shared" si="7"/>
        <v>12</v>
      </c>
      <c r="P19" s="26" t="str">
        <f t="shared" si="8"/>
        <v>SI</v>
      </c>
    </row>
    <row r="20" spans="1:16" x14ac:dyDescent="0.25">
      <c r="A20" s="22" t="s">
        <v>208</v>
      </c>
      <c r="B20" s="36">
        <v>9.5</v>
      </c>
      <c r="C20" s="36">
        <v>7.5</v>
      </c>
      <c r="D20" s="15">
        <v>100</v>
      </c>
      <c r="E20" s="37">
        <f t="shared" si="0"/>
        <v>10</v>
      </c>
      <c r="F20" s="23">
        <v>6574</v>
      </c>
      <c r="G20" s="24">
        <f t="shared" si="1"/>
        <v>0.63615250628991682</v>
      </c>
      <c r="H20" s="23">
        <v>3409</v>
      </c>
      <c r="I20" s="24">
        <f t="shared" si="2"/>
        <v>0.33310533515731872</v>
      </c>
      <c r="J20" s="23">
        <f t="shared" si="3"/>
        <v>3165</v>
      </c>
      <c r="K20" s="24">
        <f t="shared" si="4"/>
        <v>0.58255107675317508</v>
      </c>
      <c r="L20" s="35">
        <f t="shared" si="5"/>
        <v>18.96</v>
      </c>
      <c r="M20" s="35">
        <v>14</v>
      </c>
      <c r="N20" s="25">
        <f t="shared" si="6"/>
        <v>59.96</v>
      </c>
      <c r="O20" s="26">
        <f t="shared" si="7"/>
        <v>13</v>
      </c>
      <c r="P20" s="26" t="str">
        <f t="shared" si="8"/>
        <v>SI</v>
      </c>
    </row>
    <row r="21" spans="1:16" x14ac:dyDescent="0.25">
      <c r="A21" s="22" t="s">
        <v>195</v>
      </c>
      <c r="B21" s="36">
        <v>12.5</v>
      </c>
      <c r="C21" s="36">
        <v>12.5</v>
      </c>
      <c r="D21" s="15">
        <v>100</v>
      </c>
      <c r="E21" s="37">
        <f t="shared" si="0"/>
        <v>10</v>
      </c>
      <c r="F21" s="23">
        <v>3567</v>
      </c>
      <c r="G21" s="24">
        <f t="shared" si="1"/>
        <v>0.34517127927230501</v>
      </c>
      <c r="H21" s="23">
        <v>3354</v>
      </c>
      <c r="I21" s="24">
        <f t="shared" si="2"/>
        <v>0.32773109243697479</v>
      </c>
      <c r="J21" s="23">
        <f t="shared" si="3"/>
        <v>213</v>
      </c>
      <c r="K21" s="24">
        <f t="shared" si="4"/>
        <v>3.9204859193815569E-2</v>
      </c>
      <c r="L21" s="35">
        <f t="shared" si="5"/>
        <v>11.01</v>
      </c>
      <c r="M21" s="35">
        <v>13.5</v>
      </c>
      <c r="N21" s="25">
        <f t="shared" si="6"/>
        <v>59.51</v>
      </c>
      <c r="O21" s="26">
        <f t="shared" si="7"/>
        <v>14</v>
      </c>
      <c r="P21" s="26" t="str">
        <f t="shared" si="8"/>
        <v>SI</v>
      </c>
    </row>
    <row r="22" spans="1:16" x14ac:dyDescent="0.25">
      <c r="A22" s="22" t="s">
        <v>209</v>
      </c>
      <c r="B22" s="36">
        <v>11.5</v>
      </c>
      <c r="C22" s="36">
        <v>12.5</v>
      </c>
      <c r="D22" s="15">
        <v>100</v>
      </c>
      <c r="E22" s="37">
        <f t="shared" si="0"/>
        <v>10</v>
      </c>
      <c r="F22" s="23">
        <v>4351</v>
      </c>
      <c r="G22" s="24">
        <f t="shared" si="1"/>
        <v>0.42103735242887558</v>
      </c>
      <c r="H22" s="23">
        <v>4351</v>
      </c>
      <c r="I22" s="24">
        <f t="shared" si="2"/>
        <v>0.42515145593120968</v>
      </c>
      <c r="J22" s="23">
        <f t="shared" si="3"/>
        <v>0</v>
      </c>
      <c r="K22" s="24">
        <f t="shared" si="4"/>
        <v>0</v>
      </c>
      <c r="L22" s="35">
        <f t="shared" si="5"/>
        <v>13.56</v>
      </c>
      <c r="M22" s="35">
        <v>11</v>
      </c>
      <c r="N22" s="25">
        <f t="shared" si="6"/>
        <v>58.56</v>
      </c>
      <c r="O22" s="26">
        <f t="shared" si="7"/>
        <v>15</v>
      </c>
      <c r="P22" s="26" t="str">
        <f t="shared" si="8"/>
        <v>SI</v>
      </c>
    </row>
    <row r="23" spans="1:16" x14ac:dyDescent="0.25">
      <c r="A23" s="22" t="s">
        <v>210</v>
      </c>
      <c r="B23" s="36">
        <v>11.5</v>
      </c>
      <c r="C23" s="36">
        <v>10.5</v>
      </c>
      <c r="D23" s="15">
        <v>100</v>
      </c>
      <c r="E23" s="37">
        <f t="shared" si="0"/>
        <v>10</v>
      </c>
      <c r="F23" s="23">
        <v>3927</v>
      </c>
      <c r="G23" s="24">
        <f t="shared" si="1"/>
        <v>0.38000774143603638</v>
      </c>
      <c r="H23" s="23">
        <v>3927</v>
      </c>
      <c r="I23" s="24">
        <f t="shared" si="2"/>
        <v>0.38372093023255816</v>
      </c>
      <c r="J23" s="23">
        <f t="shared" si="3"/>
        <v>0</v>
      </c>
      <c r="K23" s="24">
        <f t="shared" si="4"/>
        <v>0</v>
      </c>
      <c r="L23" s="35">
        <f t="shared" si="5"/>
        <v>12.23</v>
      </c>
      <c r="M23" s="35">
        <v>14</v>
      </c>
      <c r="N23" s="25">
        <f t="shared" si="6"/>
        <v>58.23</v>
      </c>
      <c r="O23" s="26">
        <f t="shared" si="7"/>
        <v>16</v>
      </c>
      <c r="P23" s="26" t="str">
        <f t="shared" si="8"/>
        <v>SI</v>
      </c>
    </row>
    <row r="24" spans="1:16" x14ac:dyDescent="0.25">
      <c r="A24" s="22" t="s">
        <v>179</v>
      </c>
      <c r="B24" s="36">
        <v>8</v>
      </c>
      <c r="C24" s="36">
        <v>6</v>
      </c>
      <c r="D24" s="15">
        <v>100</v>
      </c>
      <c r="E24" s="37">
        <f t="shared" si="0"/>
        <v>10</v>
      </c>
      <c r="F24" s="23">
        <v>10334</v>
      </c>
      <c r="G24" s="24">
        <f t="shared" si="1"/>
        <v>1</v>
      </c>
      <c r="H24" s="23">
        <v>4901</v>
      </c>
      <c r="I24" s="24">
        <f t="shared" si="2"/>
        <v>0.4788938831346492</v>
      </c>
      <c r="J24" s="23">
        <f t="shared" si="3"/>
        <v>5433</v>
      </c>
      <c r="K24" s="24">
        <f t="shared" si="4"/>
        <v>1</v>
      </c>
      <c r="L24" s="35">
        <f t="shared" si="5"/>
        <v>29.58</v>
      </c>
      <c r="M24" s="35">
        <v>4.5</v>
      </c>
      <c r="N24" s="25">
        <f t="shared" si="6"/>
        <v>58.08</v>
      </c>
      <c r="O24" s="26">
        <f t="shared" si="7"/>
        <v>17</v>
      </c>
      <c r="P24" s="26" t="str">
        <f t="shared" si="8"/>
        <v>SI</v>
      </c>
    </row>
    <row r="25" spans="1:16" x14ac:dyDescent="0.25">
      <c r="A25" s="22" t="s">
        <v>196</v>
      </c>
      <c r="B25" s="36">
        <v>11</v>
      </c>
      <c r="C25" s="36">
        <v>10.5</v>
      </c>
      <c r="D25" s="15">
        <v>100</v>
      </c>
      <c r="E25" s="37">
        <f t="shared" si="0"/>
        <v>10</v>
      </c>
      <c r="F25" s="23">
        <v>4366</v>
      </c>
      <c r="G25" s="24">
        <f t="shared" si="1"/>
        <v>0.42248887168569771</v>
      </c>
      <c r="H25" s="23">
        <v>4366</v>
      </c>
      <c r="I25" s="24">
        <f t="shared" si="2"/>
        <v>0.42661715849130349</v>
      </c>
      <c r="J25" s="23">
        <f t="shared" si="3"/>
        <v>0</v>
      </c>
      <c r="K25" s="24">
        <f t="shared" si="4"/>
        <v>0</v>
      </c>
      <c r="L25" s="35">
        <f t="shared" si="5"/>
        <v>13.6</v>
      </c>
      <c r="M25" s="35">
        <v>12</v>
      </c>
      <c r="N25" s="25">
        <f t="shared" si="6"/>
        <v>57.1</v>
      </c>
      <c r="O25" s="26">
        <f t="shared" si="7"/>
        <v>18</v>
      </c>
      <c r="P25" s="26" t="str">
        <f t="shared" si="8"/>
        <v>SI</v>
      </c>
    </row>
    <row r="26" spans="1:16" x14ac:dyDescent="0.25">
      <c r="A26" s="22" t="s">
        <v>164</v>
      </c>
      <c r="B26" s="36">
        <v>8.5</v>
      </c>
      <c r="C26" s="36">
        <v>4</v>
      </c>
      <c r="D26" s="15">
        <v>100</v>
      </c>
      <c r="E26" s="37">
        <f t="shared" si="0"/>
        <v>10</v>
      </c>
      <c r="F26" s="23">
        <v>6943</v>
      </c>
      <c r="G26" s="24">
        <f t="shared" si="1"/>
        <v>0.67185988000774144</v>
      </c>
      <c r="H26" s="23">
        <v>5663</v>
      </c>
      <c r="I26" s="24">
        <f t="shared" si="2"/>
        <v>0.55335157318741446</v>
      </c>
      <c r="J26" s="23">
        <f t="shared" si="3"/>
        <v>1280</v>
      </c>
      <c r="K26" s="24">
        <f t="shared" si="4"/>
        <v>0.23559727590649734</v>
      </c>
      <c r="L26" s="35">
        <f t="shared" si="5"/>
        <v>21.01</v>
      </c>
      <c r="M26" s="35">
        <v>12.5</v>
      </c>
      <c r="N26" s="25">
        <f t="shared" si="6"/>
        <v>56.01</v>
      </c>
      <c r="O26" s="26">
        <f t="shared" si="7"/>
        <v>19</v>
      </c>
      <c r="P26" s="26" t="str">
        <f t="shared" si="8"/>
        <v>SI</v>
      </c>
    </row>
    <row r="27" spans="1:16" x14ac:dyDescent="0.25">
      <c r="A27" s="22" t="s">
        <v>211</v>
      </c>
      <c r="B27" s="36">
        <v>10</v>
      </c>
      <c r="C27" s="36">
        <v>10</v>
      </c>
      <c r="D27" s="15">
        <v>100</v>
      </c>
      <c r="E27" s="37">
        <f t="shared" si="0"/>
        <v>10</v>
      </c>
      <c r="F27" s="23">
        <v>5023</v>
      </c>
      <c r="G27" s="24">
        <f t="shared" si="1"/>
        <v>0.48606541513450746</v>
      </c>
      <c r="H27" s="23">
        <v>5023</v>
      </c>
      <c r="I27" s="24">
        <f t="shared" si="2"/>
        <v>0.49081493062341214</v>
      </c>
      <c r="J27" s="23">
        <f t="shared" si="3"/>
        <v>0</v>
      </c>
      <c r="K27" s="24">
        <f t="shared" si="4"/>
        <v>0</v>
      </c>
      <c r="L27" s="35">
        <f t="shared" si="5"/>
        <v>15.65</v>
      </c>
      <c r="M27" s="35">
        <v>9.5</v>
      </c>
      <c r="N27" s="25">
        <f t="shared" si="6"/>
        <v>55.15</v>
      </c>
      <c r="O27" s="26">
        <f t="shared" si="7"/>
        <v>20</v>
      </c>
      <c r="P27" s="26" t="str">
        <f t="shared" si="8"/>
        <v>SI</v>
      </c>
    </row>
    <row r="28" spans="1:16" x14ac:dyDescent="0.25">
      <c r="A28" s="22" t="s">
        <v>197</v>
      </c>
      <c r="B28" s="36">
        <v>10.5</v>
      </c>
      <c r="C28" s="36">
        <v>8</v>
      </c>
      <c r="D28" s="15">
        <v>100</v>
      </c>
      <c r="E28" s="37">
        <f t="shared" si="0"/>
        <v>10</v>
      </c>
      <c r="F28" s="23">
        <v>4165</v>
      </c>
      <c r="G28" s="24">
        <f t="shared" si="1"/>
        <v>0.403038513644281</v>
      </c>
      <c r="H28" s="23">
        <v>3952</v>
      </c>
      <c r="I28" s="24">
        <f t="shared" si="2"/>
        <v>0.3861637678327145</v>
      </c>
      <c r="J28" s="23">
        <f t="shared" si="3"/>
        <v>213</v>
      </c>
      <c r="K28" s="24">
        <f t="shared" si="4"/>
        <v>3.9204859193815569E-2</v>
      </c>
      <c r="L28" s="35">
        <f t="shared" si="5"/>
        <v>12.87</v>
      </c>
      <c r="M28" s="35">
        <v>9.5</v>
      </c>
      <c r="N28" s="25">
        <f t="shared" si="6"/>
        <v>50.87</v>
      </c>
      <c r="O28" s="26">
        <f t="shared" si="7"/>
        <v>21</v>
      </c>
      <c r="P28" s="26" t="str">
        <f t="shared" si="8"/>
        <v>SI</v>
      </c>
    </row>
    <row r="29" spans="1:16" x14ac:dyDescent="0.25">
      <c r="A29" s="22" t="s">
        <v>180</v>
      </c>
      <c r="B29" s="36">
        <v>7</v>
      </c>
      <c r="C29" s="36">
        <v>9.5</v>
      </c>
      <c r="D29" s="15">
        <v>100</v>
      </c>
      <c r="E29" s="37">
        <f t="shared" si="0"/>
        <v>10</v>
      </c>
      <c r="F29" s="23">
        <v>4352</v>
      </c>
      <c r="G29" s="24">
        <f t="shared" si="1"/>
        <v>0.42113412037933035</v>
      </c>
      <c r="H29" s="23">
        <v>4352</v>
      </c>
      <c r="I29" s="24">
        <f t="shared" si="2"/>
        <v>0.42524916943521596</v>
      </c>
      <c r="J29" s="23">
        <f t="shared" si="3"/>
        <v>0</v>
      </c>
      <c r="K29" s="24">
        <f t="shared" si="4"/>
        <v>0</v>
      </c>
      <c r="L29" s="35">
        <f t="shared" si="5"/>
        <v>13.56</v>
      </c>
      <c r="M29" s="35">
        <v>10.5</v>
      </c>
      <c r="N29" s="25">
        <f t="shared" si="6"/>
        <v>50.56</v>
      </c>
      <c r="O29" s="26">
        <f t="shared" si="7"/>
        <v>22</v>
      </c>
      <c r="P29" s="26" t="str">
        <f t="shared" si="8"/>
        <v>SI</v>
      </c>
    </row>
    <row r="30" spans="1:16" x14ac:dyDescent="0.25">
      <c r="A30" s="22" t="s">
        <v>182</v>
      </c>
      <c r="B30" s="36">
        <v>5</v>
      </c>
      <c r="C30" s="36">
        <v>5.5</v>
      </c>
      <c r="D30" s="15">
        <v>100</v>
      </c>
      <c r="E30" s="37">
        <f t="shared" si="0"/>
        <v>10</v>
      </c>
      <c r="F30" s="23">
        <v>7426</v>
      </c>
      <c r="G30" s="24">
        <f t="shared" si="1"/>
        <v>0.71859880007741439</v>
      </c>
      <c r="H30" s="23">
        <v>4688</v>
      </c>
      <c r="I30" s="24">
        <f t="shared" si="2"/>
        <v>0.45808090678131719</v>
      </c>
      <c r="J30" s="23">
        <f t="shared" si="3"/>
        <v>2738</v>
      </c>
      <c r="K30" s="24">
        <f t="shared" si="4"/>
        <v>0.50395729799374189</v>
      </c>
      <c r="L30" s="35">
        <f t="shared" si="5"/>
        <v>21.82</v>
      </c>
      <c r="M30" s="35">
        <v>7</v>
      </c>
      <c r="N30" s="25">
        <f t="shared" si="6"/>
        <v>49.32</v>
      </c>
      <c r="O30" s="26">
        <f t="shared" si="7"/>
        <v>23</v>
      </c>
      <c r="P30" s="26" t="str">
        <f t="shared" si="8"/>
        <v>SI</v>
      </c>
    </row>
    <row r="31" spans="1:16" x14ac:dyDescent="0.25">
      <c r="A31" s="22" t="s">
        <v>199</v>
      </c>
      <c r="B31" s="36">
        <v>7.5</v>
      </c>
      <c r="C31" s="36">
        <v>8.5</v>
      </c>
      <c r="D31" s="15">
        <v>100</v>
      </c>
      <c r="E31" s="37">
        <f t="shared" si="0"/>
        <v>10</v>
      </c>
      <c r="F31" s="23">
        <v>3809</v>
      </c>
      <c r="G31" s="24">
        <f t="shared" si="1"/>
        <v>0.36858912328236887</v>
      </c>
      <c r="H31" s="23">
        <v>3809</v>
      </c>
      <c r="I31" s="24">
        <f t="shared" si="2"/>
        <v>0.37219073675982023</v>
      </c>
      <c r="J31" s="23">
        <f t="shared" si="3"/>
        <v>0</v>
      </c>
      <c r="K31" s="24">
        <f t="shared" si="4"/>
        <v>0</v>
      </c>
      <c r="L31" s="35">
        <f t="shared" si="5"/>
        <v>11.87</v>
      </c>
      <c r="M31" s="35">
        <v>10</v>
      </c>
      <c r="N31" s="25">
        <f t="shared" si="6"/>
        <v>47.87</v>
      </c>
      <c r="O31" s="26">
        <f t="shared" si="7"/>
        <v>24</v>
      </c>
      <c r="P31" s="26" t="str">
        <f t="shared" si="8"/>
        <v>SI</v>
      </c>
    </row>
    <row r="32" spans="1:16" x14ac:dyDescent="0.25">
      <c r="A32" s="22" t="s">
        <v>212</v>
      </c>
      <c r="B32" s="36">
        <v>9</v>
      </c>
      <c r="C32" s="36">
        <v>6.5</v>
      </c>
      <c r="D32" s="15">
        <v>100</v>
      </c>
      <c r="E32" s="37">
        <f t="shared" si="0"/>
        <v>10</v>
      </c>
      <c r="F32" s="23">
        <v>3737</v>
      </c>
      <c r="G32" s="24">
        <f t="shared" si="1"/>
        <v>0.36162183084962263</v>
      </c>
      <c r="H32" s="23">
        <v>2626</v>
      </c>
      <c r="I32" s="24">
        <f t="shared" si="2"/>
        <v>0.25659566152042212</v>
      </c>
      <c r="J32" s="23">
        <f t="shared" si="3"/>
        <v>1111</v>
      </c>
      <c r="K32" s="24">
        <f t="shared" si="4"/>
        <v>0.20449107307196759</v>
      </c>
      <c r="L32" s="35">
        <f t="shared" si="5"/>
        <v>11.11</v>
      </c>
      <c r="M32" s="35">
        <v>9</v>
      </c>
      <c r="N32" s="25">
        <f t="shared" si="6"/>
        <v>45.61</v>
      </c>
      <c r="O32" s="26">
        <f t="shared" si="7"/>
        <v>25</v>
      </c>
      <c r="P32" s="26" t="str">
        <f t="shared" si="8"/>
        <v>SI</v>
      </c>
    </row>
    <row r="33" spans="1:16" x14ac:dyDescent="0.25">
      <c r="A33" s="22" t="s">
        <v>98</v>
      </c>
      <c r="B33" s="36">
        <v>0</v>
      </c>
      <c r="C33" s="36">
        <v>0</v>
      </c>
      <c r="D33" s="15">
        <v>100</v>
      </c>
      <c r="E33" s="37">
        <f t="shared" si="0"/>
        <v>10</v>
      </c>
      <c r="F33" s="23">
        <v>9846</v>
      </c>
      <c r="G33" s="24">
        <f t="shared" si="1"/>
        <v>0.95277724017805299</v>
      </c>
      <c r="H33" s="23">
        <v>9846</v>
      </c>
      <c r="I33" s="24">
        <f t="shared" si="2"/>
        <v>0.96208716044557363</v>
      </c>
      <c r="J33" s="23">
        <f t="shared" si="3"/>
        <v>0</v>
      </c>
      <c r="K33" s="24">
        <f t="shared" si="4"/>
        <v>0</v>
      </c>
      <c r="L33" s="35">
        <f t="shared" si="5"/>
        <v>30.68</v>
      </c>
      <c r="M33" s="35">
        <v>0</v>
      </c>
      <c r="N33" s="25">
        <f t="shared" si="6"/>
        <v>40.68</v>
      </c>
      <c r="O33" s="26">
        <f t="shared" si="7"/>
        <v>26</v>
      </c>
      <c r="P33" s="26" t="str">
        <f t="shared" si="8"/>
        <v>NO</v>
      </c>
    </row>
    <row r="34" spans="1:16" x14ac:dyDescent="0.25">
      <c r="A34" s="22" t="s">
        <v>204</v>
      </c>
      <c r="B34" s="36">
        <v>0</v>
      </c>
      <c r="C34" s="36">
        <v>9.5</v>
      </c>
      <c r="D34" s="15">
        <v>100</v>
      </c>
      <c r="E34" s="37">
        <f t="shared" si="0"/>
        <v>10</v>
      </c>
      <c r="F34" s="23">
        <v>4717</v>
      </c>
      <c r="G34" s="24">
        <f t="shared" si="1"/>
        <v>0.45645442229533578</v>
      </c>
      <c r="H34" s="23">
        <v>4717</v>
      </c>
      <c r="I34" s="24">
        <f t="shared" si="2"/>
        <v>0.46091459839749854</v>
      </c>
      <c r="J34" s="23">
        <f t="shared" si="3"/>
        <v>0</v>
      </c>
      <c r="K34" s="24">
        <f t="shared" si="4"/>
        <v>0</v>
      </c>
      <c r="L34" s="35">
        <f t="shared" si="5"/>
        <v>14.7</v>
      </c>
      <c r="M34" s="35">
        <v>0</v>
      </c>
      <c r="N34" s="25">
        <f t="shared" si="6"/>
        <v>34.200000000000003</v>
      </c>
      <c r="O34" s="26">
        <f t="shared" si="7"/>
        <v>27</v>
      </c>
      <c r="P34" s="26" t="str">
        <f t="shared" si="8"/>
        <v>NO</v>
      </c>
    </row>
    <row r="35" spans="1:16" x14ac:dyDescent="0.25">
      <c r="A35" s="22" t="s">
        <v>213</v>
      </c>
      <c r="B35" s="36">
        <v>0</v>
      </c>
      <c r="C35" s="36">
        <v>0</v>
      </c>
      <c r="D35" s="15">
        <v>100</v>
      </c>
      <c r="E35" s="37">
        <f t="shared" si="0"/>
        <v>10</v>
      </c>
      <c r="F35" s="23">
        <v>5499</v>
      </c>
      <c r="G35" s="24">
        <f t="shared" si="1"/>
        <v>0.53212695955099676</v>
      </c>
      <c r="H35" s="23">
        <v>5012</v>
      </c>
      <c r="I35" s="24">
        <f t="shared" si="2"/>
        <v>0.48974008207934339</v>
      </c>
      <c r="J35" s="23">
        <f t="shared" si="3"/>
        <v>487</v>
      </c>
      <c r="K35" s="24">
        <f t="shared" si="4"/>
        <v>8.9637401067550151E-2</v>
      </c>
      <c r="L35" s="35">
        <f t="shared" si="5"/>
        <v>16.899999999999999</v>
      </c>
      <c r="M35" s="35">
        <v>0</v>
      </c>
      <c r="N35" s="25">
        <f t="shared" si="6"/>
        <v>26.9</v>
      </c>
      <c r="O35" s="26">
        <f t="shared" si="7"/>
        <v>28</v>
      </c>
      <c r="P35" s="26" t="str">
        <f t="shared" si="8"/>
        <v>NO</v>
      </c>
    </row>
    <row r="36" spans="1:16" x14ac:dyDescent="0.25">
      <c r="A36" s="22" t="s">
        <v>158</v>
      </c>
      <c r="B36" s="36">
        <v>0</v>
      </c>
      <c r="C36" s="36">
        <v>0</v>
      </c>
      <c r="D36" s="15">
        <v>100</v>
      </c>
      <c r="E36" s="37">
        <f t="shared" si="0"/>
        <v>10</v>
      </c>
      <c r="F36" s="23">
        <v>4085</v>
      </c>
      <c r="G36" s="24">
        <f t="shared" si="1"/>
        <v>0.39529707760789629</v>
      </c>
      <c r="H36" s="23">
        <v>4085</v>
      </c>
      <c r="I36" s="24">
        <f t="shared" si="2"/>
        <v>0.39915966386554624</v>
      </c>
      <c r="J36" s="23">
        <f t="shared" si="3"/>
        <v>0</v>
      </c>
      <c r="K36" s="24">
        <f t="shared" si="4"/>
        <v>0</v>
      </c>
      <c r="L36" s="35">
        <f t="shared" si="5"/>
        <v>12.73</v>
      </c>
      <c r="M36" s="35">
        <v>0</v>
      </c>
      <c r="N36" s="25">
        <f t="shared" si="6"/>
        <v>22.73</v>
      </c>
      <c r="O36" s="26">
        <f t="shared" si="7"/>
        <v>29</v>
      </c>
      <c r="P36" s="26" t="str">
        <f t="shared" si="8"/>
        <v>NO</v>
      </c>
    </row>
    <row r="37" spans="1:16" x14ac:dyDescent="0.25">
      <c r="A37" s="22" t="s">
        <v>187</v>
      </c>
      <c r="B37" s="36">
        <v>0</v>
      </c>
      <c r="C37" s="36">
        <v>0</v>
      </c>
      <c r="D37" s="15">
        <v>100</v>
      </c>
      <c r="E37" s="37">
        <f t="shared" si="0"/>
        <v>10</v>
      </c>
      <c r="F37" s="23">
        <v>3400</v>
      </c>
      <c r="G37" s="24">
        <f t="shared" si="1"/>
        <v>0.32901103154635186</v>
      </c>
      <c r="H37" s="23">
        <v>3400</v>
      </c>
      <c r="I37" s="24">
        <f t="shared" si="2"/>
        <v>0.33222591362126247</v>
      </c>
      <c r="J37" s="23">
        <f t="shared" si="3"/>
        <v>0</v>
      </c>
      <c r="K37" s="24">
        <f t="shared" si="4"/>
        <v>0</v>
      </c>
      <c r="L37" s="35">
        <f t="shared" si="5"/>
        <v>10.59</v>
      </c>
      <c r="M37" s="35">
        <v>0</v>
      </c>
      <c r="N37" s="25">
        <f t="shared" si="6"/>
        <v>20.59</v>
      </c>
      <c r="O37" s="26">
        <f t="shared" si="7"/>
        <v>30</v>
      </c>
      <c r="P37" s="26" t="str">
        <f t="shared" si="8"/>
        <v>NO</v>
      </c>
    </row>
    <row r="38" spans="1:16" x14ac:dyDescent="0.25">
      <c r="A38" s="22" t="s">
        <v>214</v>
      </c>
      <c r="B38" s="36">
        <v>0</v>
      </c>
      <c r="C38" s="36">
        <v>0</v>
      </c>
      <c r="D38" s="15">
        <v>100</v>
      </c>
      <c r="E38" s="37">
        <f t="shared" si="0"/>
        <v>10</v>
      </c>
      <c r="F38" s="23">
        <v>2206</v>
      </c>
      <c r="G38" s="24">
        <f t="shared" si="1"/>
        <v>0.21347009870330946</v>
      </c>
      <c r="H38" s="23">
        <v>2206</v>
      </c>
      <c r="I38" s="24">
        <f t="shared" si="2"/>
        <v>0.21555598983779559</v>
      </c>
      <c r="J38" s="23">
        <f t="shared" si="3"/>
        <v>0</v>
      </c>
      <c r="K38" s="24">
        <f t="shared" si="4"/>
        <v>0</v>
      </c>
      <c r="L38" s="35">
        <f t="shared" si="5"/>
        <v>6.87</v>
      </c>
      <c r="M38" s="35">
        <v>0</v>
      </c>
      <c r="N38" s="25">
        <f t="shared" si="6"/>
        <v>16.87</v>
      </c>
      <c r="O38" s="26">
        <f t="shared" si="7"/>
        <v>31</v>
      </c>
      <c r="P38" s="26" t="str">
        <f t="shared" si="8"/>
        <v>NO</v>
      </c>
    </row>
    <row r="39" spans="1:16" x14ac:dyDescent="0.25">
      <c r="B39" s="38"/>
      <c r="C39" s="38"/>
      <c r="E39" s="38"/>
      <c r="L39" s="38"/>
      <c r="M39" s="38"/>
    </row>
    <row r="40" spans="1:16" x14ac:dyDescent="0.25">
      <c r="B40" s="38"/>
      <c r="C40" s="38"/>
      <c r="E40" s="38"/>
      <c r="L40" s="38"/>
      <c r="M40" s="38"/>
    </row>
    <row r="41" spans="1:16" x14ac:dyDescent="0.25">
      <c r="B41" s="38"/>
      <c r="C41" s="38"/>
      <c r="E41" s="38"/>
      <c r="L41" s="38"/>
      <c r="M41" s="38"/>
    </row>
    <row r="42" spans="1:16" x14ac:dyDescent="0.25">
      <c r="B42" s="38"/>
      <c r="C42" s="38"/>
      <c r="E42" s="38"/>
      <c r="L42" s="38"/>
      <c r="M42" s="38"/>
    </row>
    <row r="43" spans="1:16" x14ac:dyDescent="0.25">
      <c r="B43" s="38"/>
      <c r="C43" s="38"/>
      <c r="E43" s="38"/>
      <c r="L43" s="38"/>
      <c r="M43" s="38"/>
    </row>
    <row r="44" spans="1:16" x14ac:dyDescent="0.25">
      <c r="B44" s="38"/>
      <c r="C44" s="38"/>
      <c r="E44" s="38"/>
      <c r="L44" s="38"/>
      <c r="M44" s="38"/>
    </row>
    <row r="45" spans="1:16" x14ac:dyDescent="0.25">
      <c r="B45" s="38"/>
      <c r="C45" s="38"/>
      <c r="E45" s="38"/>
      <c r="L45" s="38"/>
      <c r="M45" s="38"/>
    </row>
    <row r="46" spans="1:16" x14ac:dyDescent="0.25">
      <c r="B46" s="38"/>
      <c r="C46" s="38"/>
      <c r="E46" s="38"/>
      <c r="L46" s="38"/>
      <c r="M46" s="38"/>
    </row>
    <row r="47" spans="1:16" x14ac:dyDescent="0.25">
      <c r="B47" s="38"/>
      <c r="C47" s="38"/>
      <c r="E47" s="38"/>
      <c r="L47" s="38"/>
      <c r="M47" s="38"/>
    </row>
    <row r="48" spans="1:16" x14ac:dyDescent="0.25">
      <c r="B48" s="38"/>
      <c r="C48" s="38"/>
      <c r="E48" s="38"/>
      <c r="L48" s="38"/>
      <c r="M48" s="38"/>
    </row>
    <row r="49" spans="2:13" x14ac:dyDescent="0.25">
      <c r="B49" s="38"/>
      <c r="C49" s="38"/>
      <c r="E49" s="38"/>
      <c r="L49" s="38"/>
      <c r="M49" s="38"/>
    </row>
    <row r="50" spans="2:13" x14ac:dyDescent="0.25">
      <c r="B50" s="38"/>
      <c r="C50" s="38"/>
      <c r="E50" s="38"/>
      <c r="L50" s="38"/>
      <c r="M50" s="38"/>
    </row>
    <row r="51" spans="2:13" x14ac:dyDescent="0.25">
      <c r="B51" s="38"/>
      <c r="C51" s="38"/>
      <c r="E51" s="38"/>
      <c r="L51" s="38"/>
      <c r="M51" s="38"/>
    </row>
    <row r="52" spans="2:13" x14ac:dyDescent="0.25">
      <c r="B52" s="38"/>
      <c r="C52" s="38"/>
      <c r="E52" s="38"/>
      <c r="L52" s="38"/>
      <c r="M52" s="38"/>
    </row>
    <row r="53" spans="2:13" x14ac:dyDescent="0.25">
      <c r="B53" s="38"/>
      <c r="C53" s="38"/>
      <c r="E53" s="38"/>
      <c r="L53" s="38"/>
      <c r="M53" s="38"/>
    </row>
    <row r="54" spans="2:13" x14ac:dyDescent="0.25">
      <c r="B54" s="38"/>
      <c r="C54" s="38"/>
      <c r="E54" s="38"/>
      <c r="L54" s="38"/>
      <c r="M54" s="38"/>
    </row>
    <row r="55" spans="2:13" x14ac:dyDescent="0.25">
      <c r="B55" s="38"/>
      <c r="C55" s="38"/>
      <c r="E55" s="38"/>
      <c r="L55" s="38"/>
      <c r="M55" s="38"/>
    </row>
    <row r="56" spans="2:13" x14ac:dyDescent="0.25">
      <c r="B56" s="38"/>
      <c r="C56" s="38"/>
      <c r="E56" s="38"/>
      <c r="L56" s="38"/>
      <c r="M56" s="38"/>
    </row>
    <row r="57" spans="2:13" x14ac:dyDescent="0.25">
      <c r="B57" s="38"/>
      <c r="C57" s="38"/>
      <c r="E57" s="38"/>
      <c r="L57" s="38"/>
      <c r="M57" s="38"/>
    </row>
    <row r="58" spans="2:13" x14ac:dyDescent="0.25">
      <c r="B58" s="38"/>
      <c r="C58" s="38"/>
      <c r="E58" s="38"/>
      <c r="L58" s="38"/>
      <c r="M58" s="38"/>
    </row>
    <row r="59" spans="2:13" x14ac:dyDescent="0.25">
      <c r="B59" s="38"/>
      <c r="C59" s="38"/>
      <c r="E59" s="38"/>
      <c r="L59" s="38"/>
      <c r="M59" s="38"/>
    </row>
    <row r="60" spans="2:13" x14ac:dyDescent="0.25">
      <c r="B60" s="38"/>
      <c r="C60" s="38"/>
      <c r="E60" s="38"/>
      <c r="L60" s="38"/>
      <c r="M60" s="38"/>
    </row>
    <row r="61" spans="2:13" x14ac:dyDescent="0.25">
      <c r="B61" s="38"/>
      <c r="C61" s="38"/>
      <c r="E61" s="38"/>
      <c r="L61" s="38"/>
      <c r="M61" s="38"/>
    </row>
    <row r="62" spans="2:13" x14ac:dyDescent="0.25">
      <c r="B62" s="38"/>
      <c r="C62" s="38"/>
      <c r="E62" s="38"/>
      <c r="L62" s="38"/>
      <c r="M62" s="38"/>
    </row>
    <row r="63" spans="2:13" x14ac:dyDescent="0.25">
      <c r="B63" s="38"/>
      <c r="C63" s="38"/>
      <c r="E63" s="38"/>
      <c r="L63" s="38"/>
      <c r="M63" s="38"/>
    </row>
    <row r="64" spans="2:13" x14ac:dyDescent="0.25">
      <c r="B64" s="38"/>
      <c r="C64" s="38"/>
      <c r="E64" s="38"/>
      <c r="L64" s="38"/>
      <c r="M64" s="38"/>
    </row>
    <row r="65" spans="2:13" x14ac:dyDescent="0.25">
      <c r="B65" s="38"/>
      <c r="C65" s="38"/>
      <c r="E65" s="38"/>
      <c r="L65" s="38"/>
      <c r="M65" s="38"/>
    </row>
    <row r="66" spans="2:13" x14ac:dyDescent="0.25">
      <c r="B66" s="38"/>
      <c r="C66" s="38"/>
      <c r="E66" s="38"/>
      <c r="L66" s="38"/>
      <c r="M66" s="38"/>
    </row>
    <row r="67" spans="2:13" x14ac:dyDescent="0.25">
      <c r="B67" s="38"/>
      <c r="C67" s="38"/>
      <c r="E67" s="38"/>
      <c r="L67" s="38"/>
      <c r="M67" s="38"/>
    </row>
    <row r="68" spans="2:13" x14ac:dyDescent="0.25">
      <c r="B68" s="38"/>
      <c r="C68" s="38"/>
      <c r="E68" s="38"/>
      <c r="L68" s="38"/>
      <c r="M68" s="38"/>
    </row>
    <row r="69" spans="2:13" x14ac:dyDescent="0.25">
      <c r="B69" s="38"/>
      <c r="C69" s="38"/>
      <c r="E69" s="38"/>
      <c r="L69" s="38"/>
      <c r="M69" s="38"/>
    </row>
    <row r="70" spans="2:13" x14ac:dyDescent="0.25">
      <c r="B70" s="38"/>
      <c r="C70" s="38"/>
      <c r="E70" s="38"/>
      <c r="L70" s="38"/>
      <c r="M70" s="38"/>
    </row>
    <row r="71" spans="2:13" x14ac:dyDescent="0.25">
      <c r="B71" s="38"/>
      <c r="C71" s="38"/>
      <c r="E71" s="38"/>
      <c r="L71" s="38"/>
      <c r="M71" s="38"/>
    </row>
    <row r="72" spans="2:13" x14ac:dyDescent="0.25">
      <c r="B72" s="38"/>
      <c r="C72" s="38"/>
      <c r="E72" s="38"/>
      <c r="L72" s="38"/>
      <c r="M72" s="38"/>
    </row>
    <row r="73" spans="2:13" x14ac:dyDescent="0.25">
      <c r="B73" s="38"/>
      <c r="C73" s="38"/>
      <c r="E73" s="38"/>
      <c r="L73" s="38"/>
      <c r="M73" s="38"/>
    </row>
    <row r="74" spans="2:13" x14ac:dyDescent="0.25">
      <c r="B74" s="38"/>
      <c r="C74" s="38"/>
      <c r="E74" s="38"/>
      <c r="L74" s="38"/>
      <c r="M74" s="38"/>
    </row>
    <row r="75" spans="2:13" x14ac:dyDescent="0.25">
      <c r="B75" s="38"/>
      <c r="C75" s="38"/>
      <c r="E75" s="38"/>
      <c r="L75" s="38"/>
      <c r="M75" s="38"/>
    </row>
    <row r="76" spans="2:13" x14ac:dyDescent="0.25">
      <c r="B76" s="38"/>
      <c r="C76" s="38"/>
      <c r="E76" s="38"/>
      <c r="L76" s="38"/>
      <c r="M76" s="38"/>
    </row>
    <row r="77" spans="2:13" x14ac:dyDescent="0.25">
      <c r="B77" s="38"/>
      <c r="C77" s="38"/>
      <c r="E77" s="38"/>
      <c r="L77" s="38"/>
      <c r="M77" s="38"/>
    </row>
    <row r="78" spans="2:13" x14ac:dyDescent="0.25">
      <c r="B78" s="38"/>
      <c r="C78" s="38"/>
      <c r="E78" s="38"/>
      <c r="L78" s="38"/>
      <c r="M78" s="38"/>
    </row>
    <row r="79" spans="2:13" x14ac:dyDescent="0.25">
      <c r="B79" s="38"/>
      <c r="C79" s="38"/>
      <c r="E79" s="38"/>
      <c r="L79" s="38"/>
      <c r="M79" s="38"/>
    </row>
    <row r="80" spans="2:13" x14ac:dyDescent="0.25">
      <c r="B80" s="38"/>
      <c r="C80" s="38"/>
      <c r="E80" s="38"/>
      <c r="L80" s="38"/>
      <c r="M80" s="38"/>
    </row>
    <row r="81" spans="2:13" x14ac:dyDescent="0.25">
      <c r="B81" s="38"/>
      <c r="C81" s="38"/>
      <c r="E81" s="38"/>
      <c r="L81" s="38"/>
      <c r="M81" s="38"/>
    </row>
    <row r="82" spans="2:13" x14ac:dyDescent="0.25">
      <c r="B82" s="38"/>
      <c r="C82" s="38"/>
      <c r="E82" s="38"/>
      <c r="L82" s="38"/>
      <c r="M82" s="38"/>
    </row>
    <row r="83" spans="2:13" x14ac:dyDescent="0.25">
      <c r="B83" s="38"/>
      <c r="C83" s="38"/>
      <c r="E83" s="38"/>
      <c r="L83" s="38"/>
      <c r="M83" s="38"/>
    </row>
    <row r="84" spans="2:13" x14ac:dyDescent="0.25">
      <c r="B84" s="38"/>
      <c r="C84" s="38"/>
      <c r="E84" s="38"/>
      <c r="L84" s="38"/>
      <c r="M84" s="38"/>
    </row>
    <row r="85" spans="2:13" x14ac:dyDescent="0.25">
      <c r="B85" s="38"/>
      <c r="C85" s="38"/>
      <c r="E85" s="38"/>
      <c r="L85" s="38"/>
      <c r="M85" s="38"/>
    </row>
    <row r="86" spans="2:13" x14ac:dyDescent="0.25">
      <c r="B86" s="38"/>
      <c r="C86" s="38"/>
      <c r="E86" s="38"/>
      <c r="L86" s="38"/>
      <c r="M86" s="38"/>
    </row>
    <row r="87" spans="2:13" x14ac:dyDescent="0.25">
      <c r="B87" s="38"/>
      <c r="C87" s="38"/>
      <c r="E87" s="38"/>
      <c r="L87" s="38"/>
      <c r="M87" s="38"/>
    </row>
    <row r="88" spans="2:13" x14ac:dyDescent="0.25">
      <c r="B88" s="38"/>
      <c r="C88" s="38"/>
      <c r="E88" s="38"/>
      <c r="L88" s="38"/>
      <c r="M88" s="38"/>
    </row>
    <row r="89" spans="2:13" x14ac:dyDescent="0.25">
      <c r="B89" s="38"/>
      <c r="C89" s="38"/>
      <c r="E89" s="38"/>
      <c r="L89" s="38"/>
      <c r="M89" s="38"/>
    </row>
    <row r="90" spans="2:13" x14ac:dyDescent="0.25">
      <c r="B90" s="38"/>
      <c r="C90" s="38"/>
      <c r="E90" s="38"/>
      <c r="L90" s="38"/>
      <c r="M90" s="38"/>
    </row>
    <row r="91" spans="2:13" x14ac:dyDescent="0.25">
      <c r="B91" s="38"/>
      <c r="C91" s="38"/>
      <c r="E91" s="38"/>
      <c r="L91" s="38"/>
      <c r="M91" s="38"/>
    </row>
    <row r="92" spans="2:13" x14ac:dyDescent="0.25">
      <c r="B92" s="38"/>
      <c r="C92" s="38"/>
      <c r="E92" s="38"/>
      <c r="L92" s="38"/>
      <c r="M92" s="38"/>
    </row>
    <row r="93" spans="2:13" x14ac:dyDescent="0.25">
      <c r="B93" s="38"/>
      <c r="C93" s="38"/>
      <c r="E93" s="38"/>
      <c r="L93" s="38"/>
      <c r="M93" s="38"/>
    </row>
    <row r="94" spans="2:13" x14ac:dyDescent="0.25">
      <c r="B94" s="38"/>
      <c r="C94" s="38"/>
      <c r="E94" s="38"/>
      <c r="L94" s="38"/>
      <c r="M94" s="38"/>
    </row>
    <row r="95" spans="2:13" x14ac:dyDescent="0.25">
      <c r="B95" s="38"/>
      <c r="C95" s="38"/>
      <c r="E95" s="38"/>
      <c r="L95" s="38"/>
      <c r="M95" s="38"/>
    </row>
    <row r="96" spans="2:13" x14ac:dyDescent="0.25">
      <c r="B96" s="38"/>
      <c r="C96" s="38"/>
      <c r="E96" s="38"/>
      <c r="L96" s="38"/>
      <c r="M96" s="38"/>
    </row>
    <row r="97" spans="2:13" x14ac:dyDescent="0.25">
      <c r="B97" s="38"/>
      <c r="C97" s="38"/>
      <c r="E97" s="38"/>
      <c r="L97" s="38"/>
      <c r="M97" s="38"/>
    </row>
    <row r="98" spans="2:13" x14ac:dyDescent="0.25">
      <c r="B98" s="38"/>
      <c r="C98" s="38"/>
      <c r="E98" s="38"/>
      <c r="L98" s="38"/>
      <c r="M98" s="38"/>
    </row>
    <row r="99" spans="2:13" x14ac:dyDescent="0.25">
      <c r="B99" s="38"/>
      <c r="C99" s="38"/>
      <c r="E99" s="38"/>
      <c r="L99" s="38"/>
      <c r="M99" s="38"/>
    </row>
    <row r="100" spans="2:13" x14ac:dyDescent="0.25">
      <c r="B100" s="38"/>
      <c r="C100" s="38"/>
      <c r="E100" s="38"/>
      <c r="L100" s="38"/>
      <c r="M100" s="38"/>
    </row>
    <row r="101" spans="2:13" x14ac:dyDescent="0.25">
      <c r="B101" s="38"/>
      <c r="C101" s="38"/>
      <c r="E101" s="38"/>
      <c r="L101" s="38"/>
      <c r="M101" s="38"/>
    </row>
    <row r="102" spans="2:13" x14ac:dyDescent="0.25">
      <c r="B102" s="38"/>
      <c r="C102" s="38"/>
      <c r="E102" s="38"/>
      <c r="L102" s="38"/>
      <c r="M102" s="38"/>
    </row>
    <row r="103" spans="2:13" x14ac:dyDescent="0.25">
      <c r="B103" s="38"/>
      <c r="C103" s="38"/>
      <c r="E103" s="38"/>
      <c r="L103" s="38"/>
      <c r="M103" s="38"/>
    </row>
    <row r="104" spans="2:13" x14ac:dyDescent="0.25">
      <c r="B104" s="38"/>
      <c r="C104" s="38"/>
      <c r="E104" s="38"/>
      <c r="L104" s="38"/>
      <c r="M104" s="38"/>
    </row>
    <row r="105" spans="2:13" x14ac:dyDescent="0.25">
      <c r="B105" s="38"/>
      <c r="C105" s="38"/>
      <c r="E105" s="38"/>
      <c r="L105" s="38"/>
      <c r="M105" s="38"/>
    </row>
    <row r="106" spans="2:13" x14ac:dyDescent="0.25">
      <c r="B106" s="38"/>
      <c r="C106" s="38"/>
      <c r="E106" s="38"/>
      <c r="L106" s="38"/>
      <c r="M106" s="38"/>
    </row>
    <row r="107" spans="2:13" x14ac:dyDescent="0.25">
      <c r="B107" s="38"/>
      <c r="C107" s="38"/>
      <c r="E107" s="38"/>
      <c r="L107" s="38"/>
      <c r="M107" s="38"/>
    </row>
    <row r="108" spans="2:13" x14ac:dyDescent="0.25">
      <c r="B108" s="38"/>
      <c r="C108" s="38"/>
      <c r="E108" s="38"/>
      <c r="L108" s="38"/>
      <c r="M108" s="38"/>
    </row>
    <row r="109" spans="2:13" x14ac:dyDescent="0.25">
      <c r="B109" s="38"/>
      <c r="C109" s="38"/>
      <c r="E109" s="38"/>
      <c r="L109" s="38"/>
      <c r="M109" s="38"/>
    </row>
    <row r="110" spans="2:13" x14ac:dyDescent="0.25">
      <c r="B110" s="38"/>
      <c r="C110" s="38"/>
      <c r="E110" s="38"/>
      <c r="L110" s="38"/>
      <c r="M110" s="38"/>
    </row>
    <row r="111" spans="2:13" x14ac:dyDescent="0.25">
      <c r="B111" s="38"/>
      <c r="C111" s="38"/>
      <c r="E111" s="38"/>
      <c r="L111" s="38"/>
      <c r="M111" s="38"/>
    </row>
    <row r="112" spans="2:13" x14ac:dyDescent="0.25">
      <c r="B112" s="38"/>
      <c r="C112" s="38"/>
      <c r="E112" s="38"/>
      <c r="L112" s="38"/>
      <c r="M112" s="38"/>
    </row>
    <row r="113" spans="2:13" x14ac:dyDescent="0.25">
      <c r="B113" s="38"/>
      <c r="C113" s="38"/>
      <c r="E113" s="38"/>
      <c r="L113" s="38"/>
      <c r="M113" s="38"/>
    </row>
    <row r="114" spans="2:13" x14ac:dyDescent="0.25">
      <c r="B114" s="38"/>
      <c r="C114" s="38"/>
      <c r="E114" s="38"/>
      <c r="L114" s="38"/>
      <c r="M114" s="38"/>
    </row>
  </sheetData>
  <sheetProtection algorithmName="SHA-512" hashValue="6eMxqlzbmMnNmA6iOFRQoqq+dmXpZToeEOBi6eSJfKyFy+Sp4i4xKaZYn0zTM9ycjvADs2JTt4EGG6x1KPUS9g==" saltValue="c6OKmmB/4cKtAkOIcvsTPA==" spinCount="100000" sheet="1" objects="1" scenarios="1" selectLockedCells="1" selectUnlockedCells="1"/>
  <autoFilter ref="A7:O38">
    <sortState ref="A3:AE33">
      <sortCondition descending="1" ref="N2:N33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5" tint="0.59999389629810485"/>
  </sheetPr>
  <dimension ref="A1:P114"/>
  <sheetViews>
    <sheetView showGridLines="0" topLeftCell="I1" zoomScale="80" zoomScaleNormal="80" workbookViewId="0">
      <selection activeCell="A2" sqref="A2:A8"/>
    </sheetView>
  </sheetViews>
  <sheetFormatPr baseColWidth="10" defaultRowHeight="15" x14ac:dyDescent="0.25"/>
  <cols>
    <col min="1" max="1" width="11.5703125" customWidth="1"/>
    <col min="2" max="2" width="31.42578125" bestFit="1" customWidth="1"/>
    <col min="3" max="3" width="27.7109375" bestFit="1" customWidth="1"/>
    <col min="4" max="4" width="24.140625" style="15" bestFit="1" customWidth="1"/>
    <col min="5" max="5" width="27.140625" bestFit="1" customWidth="1"/>
    <col min="6" max="6" width="38.42578125" style="11" bestFit="1" customWidth="1"/>
    <col min="7" max="7" width="32.28515625" style="12" customWidth="1"/>
    <col min="8" max="8" width="41.28515625" style="11" bestFit="1" customWidth="1"/>
    <col min="9" max="9" width="35.140625" style="12" bestFit="1" customWidth="1"/>
    <col min="10" max="10" width="46.28515625" style="11" bestFit="1" customWidth="1"/>
    <col min="11" max="11" width="40.140625" style="12" bestFit="1" customWidth="1"/>
    <col min="12" max="12" width="25.28515625" bestFit="1" customWidth="1"/>
    <col min="13" max="13" width="25" bestFit="1" customWidth="1"/>
    <col min="14" max="14" width="19.5703125" style="13" bestFit="1" customWidth="1"/>
    <col min="16" max="16" width="19.140625" customWidth="1"/>
  </cols>
  <sheetData>
    <row r="1" spans="1:16" x14ac:dyDescent="0.25">
      <c r="A1" s="34" t="s">
        <v>15</v>
      </c>
      <c r="B1" s="34"/>
      <c r="C1" s="34"/>
      <c r="D1" s="34"/>
    </row>
    <row r="2" spans="1:16" x14ac:dyDescent="0.25">
      <c r="A2" s="34" t="s">
        <v>16</v>
      </c>
      <c r="B2" s="34"/>
      <c r="C2" s="34"/>
      <c r="D2" s="34"/>
    </row>
    <row r="3" spans="1:16" x14ac:dyDescent="0.25">
      <c r="A3" s="34" t="s">
        <v>17</v>
      </c>
      <c r="B3" s="34"/>
      <c r="C3" s="34"/>
      <c r="D3" s="34"/>
    </row>
    <row r="4" spans="1:16" x14ac:dyDescent="0.25">
      <c r="A4" s="34" t="s">
        <v>215</v>
      </c>
      <c r="B4" s="34"/>
      <c r="C4" s="34"/>
      <c r="D4" s="34"/>
    </row>
    <row r="6" spans="1:16" x14ac:dyDescent="0.25">
      <c r="B6" s="14">
        <v>0.15</v>
      </c>
      <c r="C6" s="14">
        <v>0.15</v>
      </c>
      <c r="E6" s="14">
        <v>0.1</v>
      </c>
      <c r="L6" s="14">
        <v>0.4</v>
      </c>
      <c r="M6" s="14">
        <v>0.2</v>
      </c>
    </row>
    <row r="7" spans="1:16" x14ac:dyDescent="0.25">
      <c r="A7" s="16" t="s">
        <v>19</v>
      </c>
      <c r="B7" s="17" t="s">
        <v>20</v>
      </c>
      <c r="C7" s="17" t="s">
        <v>21</v>
      </c>
      <c r="D7" s="16" t="s">
        <v>22</v>
      </c>
      <c r="E7" s="17" t="s">
        <v>23</v>
      </c>
      <c r="F7" s="18" t="s">
        <v>24</v>
      </c>
      <c r="G7" s="19" t="s">
        <v>25</v>
      </c>
      <c r="H7" s="18" t="s">
        <v>26</v>
      </c>
      <c r="I7" s="19" t="s">
        <v>27</v>
      </c>
      <c r="J7" s="18" t="s">
        <v>28</v>
      </c>
      <c r="K7" s="19" t="s">
        <v>29</v>
      </c>
      <c r="L7" s="17" t="s">
        <v>30</v>
      </c>
      <c r="M7" s="17" t="s">
        <v>31</v>
      </c>
      <c r="N7" s="20" t="s">
        <v>32</v>
      </c>
      <c r="O7" s="21" t="s">
        <v>33</v>
      </c>
      <c r="P7" s="21" t="s">
        <v>34</v>
      </c>
    </row>
    <row r="8" spans="1:16" x14ac:dyDescent="0.25">
      <c r="A8" s="22" t="s">
        <v>143</v>
      </c>
      <c r="B8" s="36">
        <v>10</v>
      </c>
      <c r="C8" s="36">
        <v>12.5</v>
      </c>
      <c r="D8" s="15">
        <v>100</v>
      </c>
      <c r="E8" s="37">
        <f t="shared" ref="E8:E16" si="0">+ROUND(D8*10%,2)</f>
        <v>10</v>
      </c>
      <c r="F8" s="23">
        <v>8765</v>
      </c>
      <c r="G8" s="24">
        <f t="shared" ref="G8:G16" si="1">+F8/MAX(F:F)</f>
        <v>1</v>
      </c>
      <c r="H8" s="23">
        <v>6423</v>
      </c>
      <c r="I8" s="24">
        <f t="shared" ref="I8:I16" si="2">+H8/MAX(H:H)</f>
        <v>1</v>
      </c>
      <c r="J8" s="23">
        <f t="shared" ref="J8:J16" si="3">+F8-H8</f>
        <v>2342</v>
      </c>
      <c r="K8" s="24">
        <f t="shared" ref="K8:K16" si="4">+J8/MAX(J:J)</f>
        <v>0.66345609065155808</v>
      </c>
      <c r="L8" s="35">
        <f t="shared" ref="L8:L16" si="5">+ROUND((G8*30+I8*50+K8*20)*40%,2)</f>
        <v>37.31</v>
      </c>
      <c r="M8" s="35">
        <v>18</v>
      </c>
      <c r="N8" s="25">
        <f t="shared" ref="N8:N16" si="6">+ROUND(B8+C8+E8+L8+M8,2)</f>
        <v>87.81</v>
      </c>
      <c r="O8" s="26">
        <f t="shared" ref="O8:O16" si="7">+_xlfn.RANK.AVG(N8,N:N)</f>
        <v>1</v>
      </c>
      <c r="P8" s="26" t="str">
        <f>+IF(N8&gt;=41,"SI","NO")</f>
        <v>SI</v>
      </c>
    </row>
    <row r="9" spans="1:16" x14ac:dyDescent="0.25">
      <c r="A9" s="22" t="s">
        <v>35</v>
      </c>
      <c r="B9" s="36">
        <v>13</v>
      </c>
      <c r="C9" s="36">
        <v>11.5</v>
      </c>
      <c r="D9" s="15">
        <v>100</v>
      </c>
      <c r="E9" s="37">
        <f t="shared" si="0"/>
        <v>10</v>
      </c>
      <c r="F9" s="23">
        <v>7792</v>
      </c>
      <c r="G9" s="24">
        <f t="shared" si="1"/>
        <v>0.88899030233884768</v>
      </c>
      <c r="H9" s="23">
        <v>4262</v>
      </c>
      <c r="I9" s="24">
        <f t="shared" si="2"/>
        <v>0.66355285692044219</v>
      </c>
      <c r="J9" s="23">
        <f t="shared" si="3"/>
        <v>3530</v>
      </c>
      <c r="K9" s="24">
        <f t="shared" si="4"/>
        <v>1</v>
      </c>
      <c r="L9" s="35">
        <f t="shared" si="5"/>
        <v>31.94</v>
      </c>
      <c r="M9" s="35">
        <v>12</v>
      </c>
      <c r="N9" s="25">
        <f t="shared" si="6"/>
        <v>78.44</v>
      </c>
      <c r="O9" s="26">
        <f t="shared" si="7"/>
        <v>2</v>
      </c>
      <c r="P9" s="26" t="str">
        <f t="shared" ref="P9:P16" si="8">+IF(N9&gt;=41,"SI","NO")</f>
        <v>SI</v>
      </c>
    </row>
    <row r="10" spans="1:16" x14ac:dyDescent="0.25">
      <c r="A10" s="22" t="s">
        <v>190</v>
      </c>
      <c r="B10" s="36">
        <v>14.5</v>
      </c>
      <c r="C10" s="36">
        <v>15</v>
      </c>
      <c r="D10" s="15">
        <v>100</v>
      </c>
      <c r="E10" s="37">
        <f t="shared" si="0"/>
        <v>10</v>
      </c>
      <c r="F10" s="23">
        <v>4320</v>
      </c>
      <c r="G10" s="24">
        <f t="shared" si="1"/>
        <v>0.49286936679977184</v>
      </c>
      <c r="H10" s="23">
        <v>4320</v>
      </c>
      <c r="I10" s="24">
        <f t="shared" si="2"/>
        <v>0.67258290518449326</v>
      </c>
      <c r="J10" s="23">
        <f t="shared" si="3"/>
        <v>0</v>
      </c>
      <c r="K10" s="24">
        <f t="shared" si="4"/>
        <v>0</v>
      </c>
      <c r="L10" s="35">
        <f t="shared" si="5"/>
        <v>19.37</v>
      </c>
      <c r="M10" s="35">
        <v>19.5</v>
      </c>
      <c r="N10" s="25">
        <f t="shared" si="6"/>
        <v>78.37</v>
      </c>
      <c r="O10" s="26">
        <f t="shared" si="7"/>
        <v>3</v>
      </c>
      <c r="P10" s="26" t="str">
        <f t="shared" si="8"/>
        <v>SI</v>
      </c>
    </row>
    <row r="11" spans="1:16" x14ac:dyDescent="0.25">
      <c r="A11" s="22" t="s">
        <v>209</v>
      </c>
      <c r="B11" s="36">
        <v>11.5</v>
      </c>
      <c r="C11" s="36">
        <v>12.5</v>
      </c>
      <c r="D11" s="15">
        <v>100</v>
      </c>
      <c r="E11" s="37">
        <f t="shared" si="0"/>
        <v>10</v>
      </c>
      <c r="F11" s="23">
        <v>4351</v>
      </c>
      <c r="G11" s="24">
        <f t="shared" si="1"/>
        <v>0.496406160867085</v>
      </c>
      <c r="H11" s="23">
        <v>4351</v>
      </c>
      <c r="I11" s="24">
        <f t="shared" si="2"/>
        <v>0.67740931029114126</v>
      </c>
      <c r="J11" s="23">
        <f t="shared" si="3"/>
        <v>0</v>
      </c>
      <c r="K11" s="24">
        <f t="shared" si="4"/>
        <v>0</v>
      </c>
      <c r="L11" s="35">
        <f t="shared" si="5"/>
        <v>19.510000000000002</v>
      </c>
      <c r="M11" s="35">
        <v>11</v>
      </c>
      <c r="N11" s="25">
        <f t="shared" si="6"/>
        <v>64.510000000000005</v>
      </c>
      <c r="O11" s="26">
        <f t="shared" si="7"/>
        <v>4</v>
      </c>
      <c r="P11" s="26" t="str">
        <f t="shared" si="8"/>
        <v>SI</v>
      </c>
    </row>
    <row r="12" spans="1:16" x14ac:dyDescent="0.25">
      <c r="A12" s="22" t="s">
        <v>210</v>
      </c>
      <c r="B12" s="36">
        <v>11.5</v>
      </c>
      <c r="C12" s="36">
        <v>10.5</v>
      </c>
      <c r="D12" s="15">
        <v>100</v>
      </c>
      <c r="E12" s="37">
        <f t="shared" si="0"/>
        <v>10</v>
      </c>
      <c r="F12" s="23">
        <v>3927</v>
      </c>
      <c r="G12" s="24">
        <f t="shared" si="1"/>
        <v>0.44803194523673701</v>
      </c>
      <c r="H12" s="23">
        <v>3927</v>
      </c>
      <c r="I12" s="24">
        <f t="shared" si="2"/>
        <v>0.61139654367118168</v>
      </c>
      <c r="J12" s="23">
        <f t="shared" si="3"/>
        <v>0</v>
      </c>
      <c r="K12" s="24">
        <f t="shared" si="4"/>
        <v>0</v>
      </c>
      <c r="L12" s="35">
        <f t="shared" si="5"/>
        <v>17.600000000000001</v>
      </c>
      <c r="M12" s="35">
        <v>14</v>
      </c>
      <c r="N12" s="25">
        <f t="shared" si="6"/>
        <v>63.6</v>
      </c>
      <c r="O12" s="26">
        <f t="shared" si="7"/>
        <v>5</v>
      </c>
      <c r="P12" s="26" t="str">
        <f t="shared" si="8"/>
        <v>SI</v>
      </c>
    </row>
    <row r="13" spans="1:16" x14ac:dyDescent="0.25">
      <c r="A13" s="22" t="s">
        <v>196</v>
      </c>
      <c r="B13" s="36">
        <v>11</v>
      </c>
      <c r="C13" s="36">
        <v>10.5</v>
      </c>
      <c r="D13" s="15">
        <v>100</v>
      </c>
      <c r="E13" s="37">
        <f t="shared" si="0"/>
        <v>10</v>
      </c>
      <c r="F13" s="23">
        <v>4366</v>
      </c>
      <c r="G13" s="24">
        <f t="shared" si="1"/>
        <v>0.49811751283513978</v>
      </c>
      <c r="H13" s="23">
        <v>4366</v>
      </c>
      <c r="I13" s="24">
        <f t="shared" si="2"/>
        <v>0.67974466760080954</v>
      </c>
      <c r="J13" s="23">
        <f t="shared" si="3"/>
        <v>0</v>
      </c>
      <c r="K13" s="24">
        <f t="shared" si="4"/>
        <v>0</v>
      </c>
      <c r="L13" s="35">
        <f t="shared" si="5"/>
        <v>19.57</v>
      </c>
      <c r="M13" s="35">
        <v>12</v>
      </c>
      <c r="N13" s="25">
        <f t="shared" si="6"/>
        <v>63.07</v>
      </c>
      <c r="O13" s="26">
        <f t="shared" si="7"/>
        <v>6</v>
      </c>
      <c r="P13" s="26" t="str">
        <f t="shared" si="8"/>
        <v>SI</v>
      </c>
    </row>
    <row r="14" spans="1:16" x14ac:dyDescent="0.25">
      <c r="A14" s="22" t="s">
        <v>211</v>
      </c>
      <c r="B14" s="36">
        <v>10</v>
      </c>
      <c r="C14" s="36">
        <v>10</v>
      </c>
      <c r="D14" s="15">
        <v>100</v>
      </c>
      <c r="E14" s="37">
        <f t="shared" si="0"/>
        <v>10</v>
      </c>
      <c r="F14" s="23">
        <v>5023</v>
      </c>
      <c r="G14" s="24">
        <f t="shared" si="1"/>
        <v>0.57307472903593837</v>
      </c>
      <c r="H14" s="23">
        <v>5023</v>
      </c>
      <c r="I14" s="24">
        <f t="shared" si="2"/>
        <v>0.78203331776428464</v>
      </c>
      <c r="J14" s="23">
        <f t="shared" si="3"/>
        <v>0</v>
      </c>
      <c r="K14" s="24">
        <f t="shared" si="4"/>
        <v>0</v>
      </c>
      <c r="L14" s="35">
        <f t="shared" si="5"/>
        <v>22.52</v>
      </c>
      <c r="M14" s="35">
        <v>9.5</v>
      </c>
      <c r="N14" s="25">
        <f t="shared" si="6"/>
        <v>62.02</v>
      </c>
      <c r="O14" s="26">
        <f t="shared" si="7"/>
        <v>7</v>
      </c>
      <c r="P14" s="26" t="str">
        <f t="shared" si="8"/>
        <v>SI</v>
      </c>
    </row>
    <row r="15" spans="1:16" x14ac:dyDescent="0.25">
      <c r="A15" s="22" t="s">
        <v>182</v>
      </c>
      <c r="B15" s="36">
        <v>5</v>
      </c>
      <c r="C15" s="36">
        <v>5.5</v>
      </c>
      <c r="D15" s="15">
        <v>100</v>
      </c>
      <c r="E15" s="37">
        <f t="shared" si="0"/>
        <v>10</v>
      </c>
      <c r="F15" s="23">
        <v>7426</v>
      </c>
      <c r="G15" s="24">
        <f t="shared" si="1"/>
        <v>0.8472333143183115</v>
      </c>
      <c r="H15" s="23">
        <v>4688</v>
      </c>
      <c r="I15" s="24">
        <f t="shared" si="2"/>
        <v>0.72987700451502413</v>
      </c>
      <c r="J15" s="23">
        <f t="shared" si="3"/>
        <v>2738</v>
      </c>
      <c r="K15" s="24">
        <f t="shared" si="4"/>
        <v>0.77563739376770535</v>
      </c>
      <c r="L15" s="35">
        <f t="shared" si="5"/>
        <v>30.97</v>
      </c>
      <c r="M15" s="35">
        <v>7</v>
      </c>
      <c r="N15" s="25">
        <f t="shared" si="6"/>
        <v>58.47</v>
      </c>
      <c r="O15" s="26">
        <f t="shared" si="7"/>
        <v>8</v>
      </c>
      <c r="P15" s="26" t="str">
        <f t="shared" si="8"/>
        <v>SI</v>
      </c>
    </row>
    <row r="16" spans="1:16" x14ac:dyDescent="0.25">
      <c r="A16" s="22" t="s">
        <v>216</v>
      </c>
      <c r="B16" s="36">
        <v>9.5</v>
      </c>
      <c r="C16" s="36">
        <v>10</v>
      </c>
      <c r="D16" s="15">
        <v>100</v>
      </c>
      <c r="E16" s="37">
        <f t="shared" si="0"/>
        <v>10</v>
      </c>
      <c r="F16" s="23">
        <v>2525</v>
      </c>
      <c r="G16" s="24">
        <f t="shared" si="1"/>
        <v>0.28807758128921851</v>
      </c>
      <c r="H16" s="23">
        <v>2525</v>
      </c>
      <c r="I16" s="24">
        <f t="shared" si="2"/>
        <v>0.39311848046084386</v>
      </c>
      <c r="J16" s="23">
        <f t="shared" si="3"/>
        <v>0</v>
      </c>
      <c r="K16" s="24">
        <f t="shared" si="4"/>
        <v>0</v>
      </c>
      <c r="L16" s="35">
        <f t="shared" si="5"/>
        <v>11.32</v>
      </c>
      <c r="M16" s="35">
        <v>12</v>
      </c>
      <c r="N16" s="25">
        <f t="shared" si="6"/>
        <v>52.82</v>
      </c>
      <c r="O16" s="26">
        <f t="shared" si="7"/>
        <v>9</v>
      </c>
      <c r="P16" s="26" t="str">
        <f t="shared" si="8"/>
        <v>SI</v>
      </c>
    </row>
    <row r="17" spans="2:13" x14ac:dyDescent="0.25">
      <c r="B17" s="38"/>
      <c r="C17" s="38"/>
      <c r="E17" s="38"/>
      <c r="L17" s="38"/>
      <c r="M17" s="38"/>
    </row>
    <row r="18" spans="2:13" x14ac:dyDescent="0.25">
      <c r="B18" s="38"/>
      <c r="C18" s="38"/>
      <c r="E18" s="38"/>
      <c r="L18" s="38"/>
      <c r="M18" s="38"/>
    </row>
    <row r="19" spans="2:13" x14ac:dyDescent="0.25">
      <c r="B19" s="38"/>
      <c r="C19" s="38"/>
      <c r="E19" s="38"/>
      <c r="L19" s="38"/>
      <c r="M19" s="38"/>
    </row>
    <row r="20" spans="2:13" x14ac:dyDescent="0.25">
      <c r="B20" s="38"/>
      <c r="C20" s="38"/>
      <c r="E20" s="38"/>
      <c r="L20" s="38"/>
      <c r="M20" s="38"/>
    </row>
    <row r="21" spans="2:13" x14ac:dyDescent="0.25">
      <c r="B21" s="38"/>
      <c r="C21" s="38"/>
      <c r="E21" s="38"/>
      <c r="L21" s="38"/>
      <c r="M21" s="38"/>
    </row>
    <row r="22" spans="2:13" x14ac:dyDescent="0.25">
      <c r="B22" s="38"/>
      <c r="C22" s="38"/>
      <c r="E22" s="38"/>
      <c r="L22" s="38"/>
      <c r="M22" s="38"/>
    </row>
    <row r="23" spans="2:13" x14ac:dyDescent="0.25">
      <c r="B23" s="38"/>
      <c r="C23" s="38"/>
      <c r="E23" s="38"/>
      <c r="L23" s="38"/>
      <c r="M23" s="38"/>
    </row>
    <row r="24" spans="2:13" x14ac:dyDescent="0.25">
      <c r="B24" s="38"/>
      <c r="C24" s="38"/>
      <c r="E24" s="38"/>
      <c r="L24" s="38"/>
      <c r="M24" s="38"/>
    </row>
    <row r="25" spans="2:13" x14ac:dyDescent="0.25">
      <c r="B25" s="38"/>
      <c r="C25" s="38"/>
      <c r="E25" s="38"/>
      <c r="L25" s="38"/>
      <c r="M25" s="38"/>
    </row>
    <row r="26" spans="2:13" x14ac:dyDescent="0.25">
      <c r="B26" s="38"/>
      <c r="C26" s="38"/>
      <c r="E26" s="38"/>
      <c r="L26" s="38"/>
      <c r="M26" s="38"/>
    </row>
    <row r="27" spans="2:13" x14ac:dyDescent="0.25">
      <c r="B27" s="38"/>
      <c r="C27" s="38"/>
      <c r="E27" s="38"/>
      <c r="L27" s="38"/>
      <c r="M27" s="38"/>
    </row>
    <row r="28" spans="2:13" x14ac:dyDescent="0.25">
      <c r="B28" s="38"/>
      <c r="C28" s="38"/>
      <c r="E28" s="38"/>
      <c r="L28" s="38"/>
      <c r="M28" s="38"/>
    </row>
    <row r="29" spans="2:13" x14ac:dyDescent="0.25">
      <c r="B29" s="38"/>
      <c r="C29" s="38"/>
      <c r="E29" s="38"/>
      <c r="L29" s="38"/>
      <c r="M29" s="38"/>
    </row>
    <row r="30" spans="2:13" x14ac:dyDescent="0.25">
      <c r="B30" s="38"/>
      <c r="C30" s="38"/>
      <c r="E30" s="38"/>
      <c r="L30" s="38"/>
      <c r="M30" s="38"/>
    </row>
    <row r="31" spans="2:13" x14ac:dyDescent="0.25">
      <c r="B31" s="38"/>
      <c r="C31" s="38"/>
      <c r="E31" s="38"/>
      <c r="L31" s="38"/>
      <c r="M31" s="38"/>
    </row>
    <row r="32" spans="2:13" x14ac:dyDescent="0.25">
      <c r="B32" s="38"/>
      <c r="C32" s="38"/>
      <c r="E32" s="38"/>
      <c r="L32" s="38"/>
      <c r="M32" s="38"/>
    </row>
    <row r="33" spans="2:13" x14ac:dyDescent="0.25">
      <c r="B33" s="38"/>
      <c r="C33" s="38"/>
      <c r="E33" s="38"/>
      <c r="L33" s="38"/>
      <c r="M33" s="38"/>
    </row>
    <row r="34" spans="2:13" x14ac:dyDescent="0.25">
      <c r="B34" s="38"/>
      <c r="C34" s="38"/>
      <c r="E34" s="38"/>
      <c r="L34" s="38"/>
      <c r="M34" s="38"/>
    </row>
    <row r="35" spans="2:13" x14ac:dyDescent="0.25">
      <c r="B35" s="38"/>
      <c r="C35" s="38"/>
      <c r="E35" s="38"/>
      <c r="L35" s="38"/>
      <c r="M35" s="38"/>
    </row>
    <row r="36" spans="2:13" x14ac:dyDescent="0.25">
      <c r="B36" s="38"/>
      <c r="C36" s="38"/>
      <c r="E36" s="38"/>
      <c r="L36" s="38"/>
      <c r="M36" s="38"/>
    </row>
    <row r="37" spans="2:13" x14ac:dyDescent="0.25">
      <c r="B37" s="38"/>
      <c r="C37" s="38"/>
      <c r="E37" s="38"/>
      <c r="L37" s="38"/>
      <c r="M37" s="38"/>
    </row>
    <row r="38" spans="2:13" x14ac:dyDescent="0.25">
      <c r="B38" s="38"/>
      <c r="C38" s="38"/>
      <c r="E38" s="38"/>
      <c r="L38" s="38"/>
      <c r="M38" s="38"/>
    </row>
    <row r="39" spans="2:13" x14ac:dyDescent="0.25">
      <c r="B39" s="38"/>
      <c r="C39" s="38"/>
      <c r="E39" s="38"/>
      <c r="L39" s="38"/>
      <c r="M39" s="38"/>
    </row>
    <row r="40" spans="2:13" x14ac:dyDescent="0.25">
      <c r="B40" s="38"/>
      <c r="C40" s="38"/>
      <c r="E40" s="38"/>
      <c r="L40" s="38"/>
      <c r="M40" s="38"/>
    </row>
    <row r="41" spans="2:13" x14ac:dyDescent="0.25">
      <c r="B41" s="38"/>
      <c r="C41" s="38"/>
      <c r="E41" s="38"/>
      <c r="L41" s="38"/>
      <c r="M41" s="38"/>
    </row>
    <row r="42" spans="2:13" x14ac:dyDescent="0.25">
      <c r="B42" s="38"/>
      <c r="C42" s="38"/>
      <c r="E42" s="38"/>
      <c r="L42" s="38"/>
      <c r="M42" s="38"/>
    </row>
    <row r="43" spans="2:13" x14ac:dyDescent="0.25">
      <c r="B43" s="38"/>
      <c r="C43" s="38"/>
      <c r="E43" s="38"/>
      <c r="L43" s="38"/>
      <c r="M43" s="38"/>
    </row>
    <row r="44" spans="2:13" x14ac:dyDescent="0.25">
      <c r="B44" s="38"/>
      <c r="C44" s="38"/>
      <c r="E44" s="38"/>
      <c r="L44" s="38"/>
      <c r="M44" s="38"/>
    </row>
    <row r="45" spans="2:13" x14ac:dyDescent="0.25">
      <c r="B45" s="38"/>
      <c r="C45" s="38"/>
      <c r="E45" s="38"/>
      <c r="L45" s="38"/>
      <c r="M45" s="38"/>
    </row>
    <row r="46" spans="2:13" x14ac:dyDescent="0.25">
      <c r="B46" s="38"/>
      <c r="C46" s="38"/>
      <c r="E46" s="38"/>
      <c r="L46" s="38"/>
      <c r="M46" s="38"/>
    </row>
    <row r="47" spans="2:13" x14ac:dyDescent="0.25">
      <c r="B47" s="38"/>
      <c r="C47" s="38"/>
      <c r="E47" s="38"/>
      <c r="L47" s="38"/>
      <c r="M47" s="38"/>
    </row>
    <row r="48" spans="2:13" x14ac:dyDescent="0.25">
      <c r="B48" s="38"/>
      <c r="C48" s="38"/>
      <c r="E48" s="38"/>
      <c r="L48" s="38"/>
      <c r="M48" s="38"/>
    </row>
    <row r="49" spans="2:13" x14ac:dyDescent="0.25">
      <c r="B49" s="38"/>
      <c r="C49" s="38"/>
      <c r="E49" s="38"/>
      <c r="L49" s="38"/>
      <c r="M49" s="38"/>
    </row>
    <row r="50" spans="2:13" x14ac:dyDescent="0.25">
      <c r="B50" s="38"/>
      <c r="C50" s="38"/>
      <c r="E50" s="38"/>
      <c r="L50" s="38"/>
      <c r="M50" s="38"/>
    </row>
    <row r="51" spans="2:13" x14ac:dyDescent="0.25">
      <c r="B51" s="38"/>
      <c r="C51" s="38"/>
      <c r="E51" s="38"/>
      <c r="L51" s="38"/>
      <c r="M51" s="38"/>
    </row>
    <row r="52" spans="2:13" x14ac:dyDescent="0.25">
      <c r="B52" s="38"/>
      <c r="C52" s="38"/>
      <c r="E52" s="38"/>
      <c r="L52" s="38"/>
      <c r="M52" s="38"/>
    </row>
    <row r="53" spans="2:13" x14ac:dyDescent="0.25">
      <c r="B53" s="38"/>
      <c r="C53" s="38"/>
      <c r="E53" s="38"/>
      <c r="L53" s="38"/>
      <c r="M53" s="38"/>
    </row>
    <row r="54" spans="2:13" x14ac:dyDescent="0.25">
      <c r="B54" s="38"/>
      <c r="C54" s="38"/>
      <c r="E54" s="38"/>
      <c r="L54" s="38"/>
      <c r="M54" s="38"/>
    </row>
    <row r="55" spans="2:13" x14ac:dyDescent="0.25">
      <c r="B55" s="38"/>
      <c r="C55" s="38"/>
      <c r="E55" s="38"/>
      <c r="L55" s="38"/>
      <c r="M55" s="38"/>
    </row>
    <row r="56" spans="2:13" x14ac:dyDescent="0.25">
      <c r="B56" s="38"/>
      <c r="C56" s="38"/>
      <c r="E56" s="38"/>
      <c r="L56" s="38"/>
      <c r="M56" s="38"/>
    </row>
    <row r="57" spans="2:13" x14ac:dyDescent="0.25">
      <c r="B57" s="38"/>
      <c r="C57" s="38"/>
      <c r="E57" s="38"/>
      <c r="L57" s="38"/>
      <c r="M57" s="38"/>
    </row>
    <row r="58" spans="2:13" x14ac:dyDescent="0.25">
      <c r="B58" s="38"/>
      <c r="C58" s="38"/>
      <c r="E58" s="38"/>
      <c r="L58" s="38"/>
      <c r="M58" s="38"/>
    </row>
    <row r="59" spans="2:13" x14ac:dyDescent="0.25">
      <c r="B59" s="38"/>
      <c r="C59" s="38"/>
      <c r="E59" s="38"/>
      <c r="L59" s="38"/>
      <c r="M59" s="38"/>
    </row>
    <row r="60" spans="2:13" x14ac:dyDescent="0.25">
      <c r="B60" s="38"/>
      <c r="C60" s="38"/>
      <c r="E60" s="38"/>
      <c r="L60" s="38"/>
      <c r="M60" s="38"/>
    </row>
    <row r="61" spans="2:13" x14ac:dyDescent="0.25">
      <c r="B61" s="38"/>
      <c r="C61" s="38"/>
      <c r="E61" s="38"/>
      <c r="L61" s="38"/>
      <c r="M61" s="38"/>
    </row>
    <row r="62" spans="2:13" x14ac:dyDescent="0.25">
      <c r="B62" s="38"/>
      <c r="C62" s="38"/>
      <c r="E62" s="38"/>
      <c r="L62" s="38"/>
      <c r="M62" s="38"/>
    </row>
    <row r="63" spans="2:13" x14ac:dyDescent="0.25">
      <c r="B63" s="38"/>
      <c r="C63" s="38"/>
      <c r="E63" s="38"/>
      <c r="L63" s="38"/>
      <c r="M63" s="38"/>
    </row>
    <row r="64" spans="2:13" x14ac:dyDescent="0.25">
      <c r="B64" s="38"/>
      <c r="C64" s="38"/>
      <c r="E64" s="38"/>
      <c r="L64" s="38"/>
      <c r="M64" s="38"/>
    </row>
    <row r="65" spans="2:13" x14ac:dyDescent="0.25">
      <c r="B65" s="38"/>
      <c r="C65" s="38"/>
      <c r="E65" s="38"/>
      <c r="L65" s="38"/>
      <c r="M65" s="38"/>
    </row>
    <row r="66" spans="2:13" x14ac:dyDescent="0.25">
      <c r="B66" s="38"/>
      <c r="C66" s="38"/>
      <c r="E66" s="38"/>
      <c r="L66" s="38"/>
      <c r="M66" s="38"/>
    </row>
    <row r="67" spans="2:13" x14ac:dyDescent="0.25">
      <c r="B67" s="38"/>
      <c r="C67" s="38"/>
      <c r="E67" s="38"/>
      <c r="L67" s="38"/>
      <c r="M67" s="38"/>
    </row>
    <row r="68" spans="2:13" x14ac:dyDescent="0.25">
      <c r="B68" s="38"/>
      <c r="C68" s="38"/>
      <c r="E68" s="38"/>
      <c r="L68" s="38"/>
      <c r="M68" s="38"/>
    </row>
    <row r="69" spans="2:13" x14ac:dyDescent="0.25">
      <c r="B69" s="38"/>
      <c r="C69" s="38"/>
      <c r="E69" s="38"/>
      <c r="L69" s="38"/>
      <c r="M69" s="38"/>
    </row>
    <row r="70" spans="2:13" x14ac:dyDescent="0.25">
      <c r="B70" s="38"/>
      <c r="C70" s="38"/>
      <c r="E70" s="38"/>
      <c r="L70" s="38"/>
      <c r="M70" s="38"/>
    </row>
    <row r="71" spans="2:13" x14ac:dyDescent="0.25">
      <c r="B71" s="38"/>
      <c r="C71" s="38"/>
      <c r="E71" s="38"/>
      <c r="L71" s="38"/>
      <c r="M71" s="38"/>
    </row>
    <row r="72" spans="2:13" x14ac:dyDescent="0.25">
      <c r="B72" s="38"/>
      <c r="C72" s="38"/>
      <c r="E72" s="38"/>
      <c r="L72" s="38"/>
      <c r="M72" s="38"/>
    </row>
    <row r="73" spans="2:13" x14ac:dyDescent="0.25">
      <c r="B73" s="38"/>
      <c r="C73" s="38"/>
      <c r="E73" s="38"/>
      <c r="L73" s="38"/>
      <c r="M73" s="38"/>
    </row>
    <row r="74" spans="2:13" x14ac:dyDescent="0.25">
      <c r="B74" s="38"/>
      <c r="C74" s="38"/>
      <c r="E74" s="38"/>
      <c r="L74" s="38"/>
      <c r="M74" s="38"/>
    </row>
    <row r="75" spans="2:13" x14ac:dyDescent="0.25">
      <c r="B75" s="38"/>
      <c r="C75" s="38"/>
      <c r="E75" s="38"/>
      <c r="L75" s="38"/>
      <c r="M75" s="38"/>
    </row>
    <row r="76" spans="2:13" x14ac:dyDescent="0.25">
      <c r="B76" s="38"/>
      <c r="C76" s="38"/>
      <c r="E76" s="38"/>
      <c r="L76" s="38"/>
      <c r="M76" s="38"/>
    </row>
    <row r="77" spans="2:13" x14ac:dyDescent="0.25">
      <c r="B77" s="38"/>
      <c r="C77" s="38"/>
      <c r="E77" s="38"/>
      <c r="L77" s="38"/>
      <c r="M77" s="38"/>
    </row>
    <row r="78" spans="2:13" x14ac:dyDescent="0.25">
      <c r="B78" s="38"/>
      <c r="C78" s="38"/>
      <c r="E78" s="38"/>
      <c r="L78" s="38"/>
      <c r="M78" s="38"/>
    </row>
    <row r="79" spans="2:13" x14ac:dyDescent="0.25">
      <c r="B79" s="38"/>
      <c r="C79" s="38"/>
      <c r="E79" s="38"/>
      <c r="L79" s="38"/>
      <c r="M79" s="38"/>
    </row>
    <row r="80" spans="2:13" x14ac:dyDescent="0.25">
      <c r="B80" s="38"/>
      <c r="C80" s="38"/>
      <c r="E80" s="38"/>
      <c r="L80" s="38"/>
      <c r="M80" s="38"/>
    </row>
    <row r="81" spans="2:13" x14ac:dyDescent="0.25">
      <c r="B81" s="38"/>
      <c r="C81" s="38"/>
      <c r="E81" s="38"/>
      <c r="L81" s="38"/>
      <c r="M81" s="38"/>
    </row>
    <row r="82" spans="2:13" x14ac:dyDescent="0.25">
      <c r="B82" s="38"/>
      <c r="C82" s="38"/>
      <c r="E82" s="38"/>
      <c r="L82" s="38"/>
      <c r="M82" s="38"/>
    </row>
    <row r="83" spans="2:13" x14ac:dyDescent="0.25">
      <c r="B83" s="38"/>
      <c r="C83" s="38"/>
      <c r="E83" s="38"/>
      <c r="L83" s="38"/>
      <c r="M83" s="38"/>
    </row>
    <row r="84" spans="2:13" x14ac:dyDescent="0.25">
      <c r="B84" s="38"/>
      <c r="C84" s="38"/>
      <c r="E84" s="38"/>
      <c r="L84" s="38"/>
      <c r="M84" s="38"/>
    </row>
    <row r="85" spans="2:13" x14ac:dyDescent="0.25">
      <c r="B85" s="38"/>
      <c r="C85" s="38"/>
      <c r="E85" s="38"/>
      <c r="L85" s="38"/>
      <c r="M85" s="38"/>
    </row>
    <row r="86" spans="2:13" x14ac:dyDescent="0.25">
      <c r="B86" s="38"/>
      <c r="C86" s="38"/>
      <c r="E86" s="38"/>
      <c r="L86" s="38"/>
      <c r="M86" s="38"/>
    </row>
    <row r="87" spans="2:13" x14ac:dyDescent="0.25">
      <c r="B87" s="38"/>
      <c r="C87" s="38"/>
      <c r="E87" s="38"/>
      <c r="L87" s="38"/>
      <c r="M87" s="38"/>
    </row>
    <row r="88" spans="2:13" x14ac:dyDescent="0.25">
      <c r="B88" s="38"/>
      <c r="C88" s="38"/>
      <c r="E88" s="38"/>
      <c r="L88" s="38"/>
      <c r="M88" s="38"/>
    </row>
    <row r="89" spans="2:13" x14ac:dyDescent="0.25">
      <c r="B89" s="38"/>
      <c r="C89" s="38"/>
      <c r="E89" s="38"/>
      <c r="L89" s="38"/>
      <c r="M89" s="38"/>
    </row>
    <row r="90" spans="2:13" x14ac:dyDescent="0.25">
      <c r="B90" s="38"/>
      <c r="C90" s="38"/>
      <c r="E90" s="38"/>
      <c r="L90" s="38"/>
      <c r="M90" s="38"/>
    </row>
    <row r="91" spans="2:13" x14ac:dyDescent="0.25">
      <c r="B91" s="38"/>
      <c r="C91" s="38"/>
      <c r="E91" s="38"/>
      <c r="L91" s="38"/>
      <c r="M91" s="38"/>
    </row>
    <row r="92" spans="2:13" x14ac:dyDescent="0.25">
      <c r="B92" s="38"/>
      <c r="C92" s="38"/>
      <c r="E92" s="38"/>
      <c r="L92" s="38"/>
      <c r="M92" s="38"/>
    </row>
    <row r="93" spans="2:13" x14ac:dyDescent="0.25">
      <c r="B93" s="38"/>
      <c r="C93" s="38"/>
      <c r="E93" s="38"/>
      <c r="L93" s="38"/>
      <c r="M93" s="38"/>
    </row>
    <row r="94" spans="2:13" x14ac:dyDescent="0.25">
      <c r="B94" s="38"/>
      <c r="C94" s="38"/>
      <c r="E94" s="38"/>
      <c r="L94" s="38"/>
      <c r="M94" s="38"/>
    </row>
    <row r="95" spans="2:13" x14ac:dyDescent="0.25">
      <c r="B95" s="38"/>
      <c r="C95" s="38"/>
      <c r="E95" s="38"/>
      <c r="L95" s="38"/>
      <c r="M95" s="38"/>
    </row>
    <row r="96" spans="2:13" x14ac:dyDescent="0.25">
      <c r="B96" s="38"/>
      <c r="C96" s="38"/>
      <c r="E96" s="38"/>
      <c r="L96" s="38"/>
      <c r="M96" s="38"/>
    </row>
    <row r="97" spans="2:13" x14ac:dyDescent="0.25">
      <c r="B97" s="38"/>
      <c r="C97" s="38"/>
      <c r="E97" s="38"/>
      <c r="L97" s="38"/>
      <c r="M97" s="38"/>
    </row>
    <row r="98" spans="2:13" x14ac:dyDescent="0.25">
      <c r="B98" s="38"/>
      <c r="C98" s="38"/>
      <c r="E98" s="38"/>
      <c r="L98" s="38"/>
      <c r="M98" s="38"/>
    </row>
    <row r="99" spans="2:13" x14ac:dyDescent="0.25">
      <c r="B99" s="38"/>
      <c r="C99" s="38"/>
      <c r="E99" s="38"/>
      <c r="L99" s="38"/>
      <c r="M99" s="38"/>
    </row>
    <row r="100" spans="2:13" x14ac:dyDescent="0.25">
      <c r="B100" s="38"/>
      <c r="C100" s="38"/>
      <c r="E100" s="38"/>
      <c r="L100" s="38"/>
      <c r="M100" s="38"/>
    </row>
    <row r="101" spans="2:13" x14ac:dyDescent="0.25">
      <c r="B101" s="38"/>
      <c r="C101" s="38"/>
      <c r="E101" s="38"/>
      <c r="L101" s="38"/>
      <c r="M101" s="38"/>
    </row>
    <row r="102" spans="2:13" x14ac:dyDescent="0.25">
      <c r="B102" s="38"/>
      <c r="C102" s="38"/>
      <c r="E102" s="38"/>
      <c r="L102" s="38"/>
      <c r="M102" s="38"/>
    </row>
    <row r="103" spans="2:13" x14ac:dyDescent="0.25">
      <c r="B103" s="38"/>
      <c r="C103" s="38"/>
      <c r="E103" s="38"/>
      <c r="L103" s="38"/>
      <c r="M103" s="38"/>
    </row>
    <row r="104" spans="2:13" x14ac:dyDescent="0.25">
      <c r="B104" s="38"/>
      <c r="C104" s="38"/>
      <c r="E104" s="38"/>
      <c r="L104" s="38"/>
      <c r="M104" s="38"/>
    </row>
    <row r="105" spans="2:13" x14ac:dyDescent="0.25">
      <c r="B105" s="38"/>
      <c r="C105" s="38"/>
      <c r="E105" s="38"/>
      <c r="L105" s="38"/>
      <c r="M105" s="38"/>
    </row>
    <row r="106" spans="2:13" x14ac:dyDescent="0.25">
      <c r="B106" s="38"/>
      <c r="C106" s="38"/>
      <c r="E106" s="38"/>
      <c r="L106" s="38"/>
      <c r="M106" s="38"/>
    </row>
    <row r="107" spans="2:13" x14ac:dyDescent="0.25">
      <c r="B107" s="38"/>
      <c r="C107" s="38"/>
      <c r="E107" s="38"/>
      <c r="L107" s="38"/>
      <c r="M107" s="38"/>
    </row>
    <row r="108" spans="2:13" x14ac:dyDescent="0.25">
      <c r="B108" s="38"/>
      <c r="C108" s="38"/>
      <c r="E108" s="38"/>
      <c r="L108" s="38"/>
      <c r="M108" s="38"/>
    </row>
    <row r="109" spans="2:13" x14ac:dyDescent="0.25">
      <c r="B109" s="38"/>
      <c r="C109" s="38"/>
      <c r="E109" s="38"/>
      <c r="L109" s="38"/>
      <c r="M109" s="38"/>
    </row>
    <row r="110" spans="2:13" x14ac:dyDescent="0.25">
      <c r="B110" s="38"/>
      <c r="C110" s="38"/>
      <c r="E110" s="38"/>
      <c r="L110" s="38"/>
      <c r="M110" s="38"/>
    </row>
    <row r="111" spans="2:13" x14ac:dyDescent="0.25">
      <c r="B111" s="38"/>
      <c r="C111" s="38"/>
      <c r="E111" s="38"/>
      <c r="L111" s="38"/>
      <c r="M111" s="38"/>
    </row>
    <row r="112" spans="2:13" x14ac:dyDescent="0.25">
      <c r="B112" s="38"/>
      <c r="C112" s="38"/>
      <c r="E112" s="38"/>
      <c r="L112" s="38"/>
      <c r="M112" s="38"/>
    </row>
    <row r="113" spans="2:13" x14ac:dyDescent="0.25">
      <c r="B113" s="38"/>
      <c r="C113" s="38"/>
      <c r="E113" s="38"/>
      <c r="L113" s="38"/>
      <c r="M113" s="38"/>
    </row>
    <row r="114" spans="2:13" x14ac:dyDescent="0.25">
      <c r="B114" s="38"/>
      <c r="C114" s="38"/>
      <c r="E114" s="38"/>
      <c r="L114" s="38"/>
      <c r="M114" s="38"/>
    </row>
  </sheetData>
  <sheetProtection algorithmName="SHA-512" hashValue="2Feji/mRsyGQLANWI+kt3qM6WOaON1r82iifWaUrrZsWfhUIfPnCwNMK8ukLqhmVYnTsyLP1SiKpcqhhTpYGLw==" saltValue="/swo5VIq8Ft9TeqVzrcJLA==" spinCount="100000" sheet="1" objects="1" scenarios="1" selectLockedCells="1" selectUnlockedCells="1"/>
  <autoFilter ref="A7:O16">
    <sortState ref="A3:AE11">
      <sortCondition descending="1" ref="N2:N11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d4ed139edd10b6e74a3f3c2511c9cb02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e4f6020a30ca3bdf836834dace25920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6C4C2-68A6-4F11-B23D-75E06AE40E08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1dd6788a-1f9e-47a5-8bca-914cb6058006"/>
    <ds:schemaRef ds:uri="http://purl.org/dc/terms/"/>
    <ds:schemaRef ds:uri="732046e1-c766-4a76-aca4-db7ff5f4e0cb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8D88E5-02A3-4126-86EE-F2A57B614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0A5BE2-481B-4786-81A2-3BB7ECDD5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6788a-1f9e-47a5-8bca-914cb6058006"/>
    <ds:schemaRef ds:uri="732046e1-c766-4a76-aca4-db7ff5f4e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VACANTES</vt:lpstr>
      <vt:lpstr>T17</vt:lpstr>
      <vt:lpstr>T16</vt:lpstr>
      <vt:lpstr>T15</vt:lpstr>
      <vt:lpstr>T14</vt:lpstr>
      <vt:lpstr>T13</vt:lpstr>
      <vt:lpstr>T12</vt:lpstr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J. Galdame Gatica</dc:creator>
  <cp:lastModifiedBy>Matias J. Galdame Gatica</cp:lastModifiedBy>
  <dcterms:created xsi:type="dcterms:W3CDTF">2025-10-22T19:52:10Z</dcterms:created>
  <dcterms:modified xsi:type="dcterms:W3CDTF">2025-10-23T16:11:43Z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